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1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<sst xmlns="http://schemas.openxmlformats.org/spreadsheetml/2006/main" count="265" uniqueCount="113">
  <si>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</si>
  <si>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</si>
  <si>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</si>
  <si>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</si>
  <si>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</si>
  <si>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</si>
  <si>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</si>
  <si>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</si>
  <si>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</si>
  <si>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</si>
  <si>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</si>
  <si>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</si>
  <si>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</si>
  <si>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</si>
  <si>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</si>
  <si>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</si>
  <si>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</si>
  <si>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</si>
  <si>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</si>
  <si>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</si>
  <si>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</si>
  <si>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</si>
  <si>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</si>
  <si>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</si>
  <si>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</si>
  <si>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</si>
  <si>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</si>
  <si>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</si>
  <si>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</si>
  <si>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</si>
  <si>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</si>
  <si>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</si>
  <si>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</si>
  <si>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</si>
  <si>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</si>
  <si>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</si>
  <si>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</si>
  <si>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</si>
  <si>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</si>
  <si>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</si>
  <si>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</si>
  <si>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</si>
  <si>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</si>
  <si>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</si>
  <si>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</si>
  <si>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</si>
  <si>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</si>
  <si>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</si>
  <si>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</si>
  <si>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</si>
  <si>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</si>
  <si>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</si>
  <si>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t>Select</t>
  </si>
  <si>
    <r>
      <t xml:space="preserve"> Rate in
</t>
    </r>
    <r>
      <rPr>
        <b/>
        <sz val="11"/>
        <color indexed="10"/>
        <rFont val="Arial"/>
        <family val="2"/>
      </rPr>
      <t>Rs.      P</t>
    </r>
  </si>
  <si>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</si>
  <si>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</si>
  <si>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</si>
  <si>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</si>
  <si>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</si>
  <si>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</si>
  <si>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</si>
  <si>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</si>
  <si>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</si>
  <si>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</si>
  <si>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</si>
  <si>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</si>
  <si>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</si>
  <si>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</si>
  <si>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</si>
  <si>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</si>
  <si>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</si>
  <si>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</si>
  <si>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</si>
  <si>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</si>
  <si>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</si>
  <si>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</si>
  <si>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</si>
  <si>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</si>
  <si>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</si>
  <si>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Stripping off worn out plaster and raking out joints of walls, ceilings etc. Up to any height and in any floor including removing rubbish within a lead of 75m as directed.</t>
  </si>
  <si>
    <t>Sqm</t>
  </si>
  <si>
    <t xml:space="preserve">Applying 2 coats of bonding agent with synthetic multi functional rubber emulsion having adhesive and water proofing properties by mixing with water in proportion (1 bonding agent : 4 water : 6 cement) as per Manufacturer’s specification </t>
  </si>
  <si>
    <t>Band moulding (horizontal or vertical) rectangular section,made with cement plaster (1:4) complete.</t>
  </si>
  <si>
    <t>Mtr</t>
  </si>
  <si>
    <t>Repairing crack in wall by cement grouting (1 : 2) including widening the crack on the surface (into V section) cleaning and packing the same with cement mortar (1 : 2) and finishing off to match with adjacent surface.</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</si>
  <si>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25mmth.</t>
  </si>
  <si>
    <t xml:space="preserve">Plaster (to wall, floor, ceiling etc.) with sand and cement mortar including rounding off or chamfering corners as directed and raking out joints including throating, nosing and drip course, scaffolding/staging where necessary 
With 1:6 cement mortar .
25 mm thick plaster.
</t>
  </si>
  <si>
    <t xml:space="preserve">Dismantling H.C.I. pipe with fittings including melting lead caulked joints
100 mm dia.
4x15.00=60.00
</t>
  </si>
  <si>
    <t>Rmt</t>
  </si>
  <si>
    <t xml:space="preserve">Supplying fitting fixing UPVC pipe conforming to is-13592-1992.
110 mm
</t>
  </si>
  <si>
    <t xml:space="preserve">Supplying best Indian sheet glass panes set in putty and fitted and fixed with nails and putty complete.
3 mm thick. 
</t>
  </si>
  <si>
    <t xml:space="preserve">Renewing worn out putty of glass panes : 
 Panes not exceeding 0.2 Sq.m
</t>
  </si>
  <si>
    <t>Each</t>
  </si>
  <si>
    <t xml:space="preserve">Wood work in door and window frame fitted and fixed in position complete including a protective coat of painting at the contact surface of the frame exluding cost of concrete, Iron Butt Hinges and M.S clamps. (The quantum should be corrected upto three decimals).
Sal : Malayasian
</t>
  </si>
  <si>
    <t>Cum</t>
  </si>
  <si>
    <t xml:space="preserve">Panel shutters of door and window, as per design (each panel consisting of single plank without joint), including fitting and fixing the same in position but excluding the cost of hinge and other fittings
Ordinary Teak Wood.
</t>
  </si>
  <si>
    <t xml:space="preserve">Glazed shutters of doors, windows, fan light, clerestory windows etc. As per design (with ordinary glass of 7.4kg./sq.m. 3mm. Thick) fitted with putty bed and teak wood bead and nails including fitting and fixing shutter in position but excluding the cost of hinges and other fittings. Cost of glass, putty, wooded beads etc
Ordinary Teak Wood.
</t>
  </si>
  <si>
    <t>Fixed louver shutters of doors and windows as per design, including fitting &amp; fixing same in position but excluding the cost of hinges and other fittings in ground floor</t>
  </si>
  <si>
    <t>Hire and labour charges for 100 mm dia bamboo railing on 150 mm dia. Jhau/Eucalyptus or other approved timber posts each 2.0 m in length, tied 2 number post strongly with coir ropes in the fashion of a scissor with a spacing of 1.8 m over pacca road without damaging the surface and tying strongly 3 (three) rows of bamboo railing on each leg.</t>
  </si>
  <si>
    <t>mtr</t>
  </si>
  <si>
    <t>Labour for fitting and fixing special type M.S clamp with necessary wooden packing for necessary scaffolding and tightening the bolts and nuts and one coat of white painting complete.</t>
  </si>
  <si>
    <t>Sealing new expansion joint with Elastomeric Polysulphide Sealant of gap size 50mm X 25mm Including cleaning of the expansion joint thoroughly, mending of edges &amp; surface, placing 50mm dia Backer rod as back up material with the cost of materials, labours, &amp; all other incidental charges as per manufacturer's specification &amp; direction of Engineer-in charge.</t>
  </si>
  <si>
    <t>Uprooting and removing plants from the surface of walls parapet etc and making good damages. (Repairing of damages to be paid separately)</t>
  </si>
  <si>
    <t>Labour for propping up overhead members as a precautionary measure against falling as directed with necessary planks, Eucalyptus props, packing nails, wire ropes, iron wires etc. including hire charges of all materials fitting, fixing dismantling and removing the props etc and all ancillary works in this connection complete</t>
  </si>
  <si>
    <t xml:space="preserve">Scraping of moss, blisters etc. thoroughly from exterior surface of walls necessitating the use of scraper, wire brush etc.(Payment against this item will be made only when this has been done on the specific direction of Engineer-in-charge.
182.6x17.27=3153.50
Chaja-3x182.0x2x0.6=655.20
Parapet-182.6x1.2=219.12
</t>
  </si>
  <si>
    <t xml:space="preserve">Applying Exterior grade Acrylic primer of approved quality and brand on plastered or concrete surface old or new surface to receive decorative textured (matt finish) or smooth finish acrylic exterior emulsion paint including scraping and preparing the surface throughly, complete as per manufacturer's specification and as per direction of the Engineer in charge.
Two coats
</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</si>
  <si>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Super Protective 100% Acrylic Emulsion.
</t>
  </si>
  <si>
    <t xml:space="preserve">Priming one coat on timber or plastered surface with synthetic oil bound primer of approved quality including smoothening surfaces by  sand papering.
Skirting-182.60x1.2=219.12
Net-63x1.8x1.5x1.5=255.15
Fix luver-28x1.5x1.8x3.6=272.16
Glass wind.-161x1.5x1.8x2=869.40
</t>
  </si>
  <si>
    <t>Painting with best quality synthetic enamel paint of approved make and brand including smoothening surface by sand papering etc. including using of approved putty etc. on the surface,</t>
  </si>
  <si>
    <t>Removal of rubbish, earth etc from the working site and disposal the same beyond the compound</t>
  </si>
  <si>
    <t xml:space="preserve">Tender Inviting Authority: Office of the  Engineer Darbhanga Building, 87/1 College Street Kolkata- 700073, University Of Calcutta </t>
  </si>
  <si>
    <t>Name of Work: URGENT  REPAIRING AND PAINTING OF OUTSIDE  PORTION  TOWARDS  SOUTHSIDE, WEST SIDE &amp; NORTH  SIDE OF APPLIED CHEMISTRY BUILDING  IN  RAJA BAZAR  SCIENCE  COLLEGE  CAMPUS  UNDER  UNIVERSITY OF  CALCUTTA  DURING  THE  F.Y. - 2021-22</t>
  </si>
  <si>
    <t xml:space="preserve">Contract No: ET/ENG/110/21-22          Date: - 08-10-2021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</si>
</sst>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66"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0" fontId="65" fillId="0" borderId="10" xfId="59" applyNumberFormat="1" applyFont="1" applyFill="1" applyBorder="1" applyAlignment="1">
      <alignment horizontal="center" vertical="top" wrapText="1"/>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7"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174" fontId="2" fillId="33" borderId="11" xfId="57" applyNumberFormat="1" applyFont="1" applyFill="1" applyBorder="1" applyAlignment="1" applyProtection="1">
      <alignment horizontal="right" vertical="top"/>
      <protection locked="0"/>
    </xf>
    <xf numFmtId="0" fontId="68" fillId="33" borderId="10" xfId="59" applyNumberFormat="1" applyFont="1" applyFill="1" applyBorder="1" applyAlignment="1" applyProtection="1">
      <alignment vertical="center" wrapText="1"/>
      <protection locked="0"/>
    </xf>
    <xf numFmtId="177" fontId="69"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2" fillId="0" borderId="11" xfId="59" applyNumberFormat="1" applyFont="1" applyFill="1" applyBorder="1" applyAlignment="1">
      <alignment horizontal="center" vertical="center" wrapText="1"/>
      <protection/>
    </xf>
    <xf numFmtId="0" fontId="58" fillId="0" borderId="11" xfId="0" applyFont="1" applyFill="1" applyBorder="1" applyAlignment="1">
      <alignment horizontal="center" vertical="center"/>
    </xf>
    <xf numFmtId="2" fontId="2" fillId="0" borderId="11" xfId="59" applyNumberFormat="1" applyFont="1" applyFill="1" applyBorder="1" applyAlignment="1">
      <alignment vertical="top"/>
      <protection/>
    </xf>
    <xf numFmtId="2" fontId="58" fillId="0" borderId="11" xfId="0" applyNumberFormat="1"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1"/>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2" t="s">
        <v>110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111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112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28" t="s">
        <v>50</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65"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1" t="s">
        <v>51</v>
      </c>
      <c r="BB11" s="30" t="s">
        <v>30</v>
      </c>
      <c r="BC11" s="30"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8" customFormat="1" ht="75">
      <c r="A13" s="31">
        <v>1</v>
      </c>
      <c r="B13" s="32" t="s">
        <v>79</v>
      </c>
      <c r="C13" s="75" t="s">
        <v>54</v>
      </c>
      <c r="D13" s="76">
        <v>1400</v>
      </c>
      <c r="E13" s="75" t="s">
        <v>80</v>
      </c>
      <c r="F13" s="77">
        <v>19</v>
      </c>
      <c r="G13" s="20"/>
      <c r="H13" s="15"/>
      <c r="I13" s="33" t="s">
        <v>35</v>
      </c>
      <c r="J13" s="16">
        <f aca="true" t="shared" si="0" ref="J13:J18">IF(I13="Less(-)",-1,1)</f>
        <v>1</v>
      </c>
      <c r="K13" s="17" t="s">
        <v>45</v>
      </c>
      <c r="L13" s="17" t="s">
        <v>6</v>
      </c>
      <c r="M13" s="58"/>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2">
        <f>total_amount_ba($B$2,$D$2,D13,F13,J13,K13,M13)</f>
        <v>26600</v>
      </c>
      <c r="BB13" s="55">
        <f>BA13+SUM(N13:AZ13)</f>
        <v>26600</v>
      </c>
      <c r="BC13" s="35" t="str">
        <f>SpellNumber(L13,BB13)</f>
        <v>INR  Twenty Six Thousand Six Hundred    Only</v>
      </c>
      <c r="IE13" s="19">
        <v>1.01</v>
      </c>
      <c r="IF13" s="19" t="s">
        <v>36</v>
      </c>
      <c r="IG13" s="19" t="s">
        <v>33</v>
      </c>
      <c r="IH13" s="19">
        <v>123.223</v>
      </c>
      <c r="II13" s="19" t="s">
        <v>34</v>
      </c>
    </row>
    <row r="14" spans="1:243" s="18" customFormat="1" ht="105">
      <c r="A14" s="31">
        <v>2</v>
      </c>
      <c r="B14" s="32" t="s">
        <v>81</v>
      </c>
      <c r="C14" s="75" t="s">
        <v>55</v>
      </c>
      <c r="D14" s="76">
        <v>1400</v>
      </c>
      <c r="E14" s="75" t="s">
        <v>80</v>
      </c>
      <c r="F14" s="77">
        <v>88</v>
      </c>
      <c r="G14" s="20"/>
      <c r="H14" s="20"/>
      <c r="I14" s="33" t="s">
        <v>35</v>
      </c>
      <c r="J14" s="16">
        <f t="shared" si="0"/>
        <v>1</v>
      </c>
      <c r="K14" s="17" t="s">
        <v>45</v>
      </c>
      <c r="L14" s="17" t="s">
        <v>6</v>
      </c>
      <c r="M14" s="59"/>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2">
        <f>total_amount_ba($B$2,$D$2,D14,F14,J14,K14,M14)</f>
        <v>123200</v>
      </c>
      <c r="BB14" s="55">
        <f>BA14+SUM(N14:AZ14)</f>
        <v>123200</v>
      </c>
      <c r="BC14" s="35" t="str">
        <f>SpellNumber(L14,BB14)</f>
        <v>INR  One Lakh Twenty Three Thousand Two Hundred    Only</v>
      </c>
      <c r="IE14" s="19">
        <v>1.02</v>
      </c>
      <c r="IF14" s="19" t="s">
        <v>37</v>
      </c>
      <c r="IG14" s="19" t="s">
        <v>38</v>
      </c>
      <c r="IH14" s="19">
        <v>213</v>
      </c>
      <c r="II14" s="19" t="s">
        <v>34</v>
      </c>
    </row>
    <row r="15" spans="1:243" s="18" customFormat="1" ht="45">
      <c r="A15" s="31">
        <v>3</v>
      </c>
      <c r="B15" s="32" t="s">
        <v>82</v>
      </c>
      <c r="C15" s="75" t="s">
        <v>56</v>
      </c>
      <c r="D15" s="76">
        <v>350</v>
      </c>
      <c r="E15" s="75" t="s">
        <v>83</v>
      </c>
      <c r="F15" s="77">
        <v>38.12</v>
      </c>
      <c r="G15" s="20"/>
      <c r="H15" s="20"/>
      <c r="I15" s="33" t="s">
        <v>35</v>
      </c>
      <c r="J15" s="16">
        <f t="shared" si="0"/>
        <v>1</v>
      </c>
      <c r="K15" s="17" t="s">
        <v>45</v>
      </c>
      <c r="L15" s="17" t="s">
        <v>6</v>
      </c>
      <c r="M15" s="59"/>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2">
        <f>total_amount_ba($B$2,$D$2,D15,F15,J15,K15,M15)</f>
        <v>13342</v>
      </c>
      <c r="BB15" s="55">
        <f>BA15+SUM(N15:AZ15)</f>
        <v>13342</v>
      </c>
      <c r="BC15" s="35" t="str">
        <f>SpellNumber(L15,BB15)</f>
        <v>INR  Thirteen Thousand Three Hundred &amp; Forty Two  Only</v>
      </c>
      <c r="IE15" s="19">
        <v>2</v>
      </c>
      <c r="IF15" s="19" t="s">
        <v>32</v>
      </c>
      <c r="IG15" s="19" t="s">
        <v>39</v>
      </c>
      <c r="IH15" s="19">
        <v>10</v>
      </c>
      <c r="II15" s="19" t="s">
        <v>34</v>
      </c>
    </row>
    <row r="16" spans="1:243" s="18" customFormat="1" ht="105">
      <c r="A16" s="31">
        <v>4</v>
      </c>
      <c r="B16" s="32" t="s">
        <v>84</v>
      </c>
      <c r="C16" s="75" t="s">
        <v>57</v>
      </c>
      <c r="D16" s="76">
        <v>250</v>
      </c>
      <c r="E16" s="75" t="s">
        <v>83</v>
      </c>
      <c r="F16" s="77">
        <v>13.6</v>
      </c>
      <c r="G16" s="20"/>
      <c r="H16" s="20"/>
      <c r="I16" s="33" t="s">
        <v>35</v>
      </c>
      <c r="J16" s="16">
        <f t="shared" si="0"/>
        <v>1</v>
      </c>
      <c r="K16" s="17" t="s">
        <v>45</v>
      </c>
      <c r="L16" s="17" t="s">
        <v>6</v>
      </c>
      <c r="M16" s="59"/>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2">
        <f>total_amount_ba($B$2,$D$2,D16,F16,J16,K16,M16)</f>
        <v>3400</v>
      </c>
      <c r="BB16" s="55">
        <f>BA16+SUM(N16:AZ16)</f>
        <v>3400</v>
      </c>
      <c r="BC16" s="35" t="str">
        <f>SpellNumber(L16,BB16)</f>
        <v>INR  Three Thousand Four Hundred    Only</v>
      </c>
      <c r="IE16" s="19">
        <v>3</v>
      </c>
      <c r="IF16" s="19" t="s">
        <v>40</v>
      </c>
      <c r="IG16" s="19" t="s">
        <v>41</v>
      </c>
      <c r="IH16" s="19">
        <v>10</v>
      </c>
      <c r="II16" s="19" t="s">
        <v>34</v>
      </c>
    </row>
    <row r="17" spans="1:243" s="18" customFormat="1" ht="195">
      <c r="A17" s="31">
        <v>5</v>
      </c>
      <c r="B17" s="32" t="s">
        <v>85</v>
      </c>
      <c r="C17" s="75" t="s">
        <v>58</v>
      </c>
      <c r="D17" s="76">
        <v>280</v>
      </c>
      <c r="E17" s="75" t="s">
        <v>80</v>
      </c>
      <c r="F17" s="77">
        <v>517</v>
      </c>
      <c r="G17" s="20"/>
      <c r="H17" s="20"/>
      <c r="I17" s="33" t="s">
        <v>35</v>
      </c>
      <c r="J17" s="16">
        <f t="shared" si="0"/>
        <v>1</v>
      </c>
      <c r="K17" s="17" t="s">
        <v>45</v>
      </c>
      <c r="L17" s="17" t="s">
        <v>6</v>
      </c>
      <c r="M17" s="59"/>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2">
        <f>total_amount_ba($B$2,$D$2,D17,F17,J17,K17,M17)</f>
        <v>144760</v>
      </c>
      <c r="BB17" s="55">
        <f>BA17+SUM(N17:AZ17)</f>
        <v>144760</v>
      </c>
      <c r="BC17" s="35" t="str">
        <f>SpellNumber(L17,BB17)</f>
        <v>INR  One Lakh Forty Four Thousand Seven Hundred &amp; Sixty  Only</v>
      </c>
      <c r="IE17" s="19">
        <v>1.01</v>
      </c>
      <c r="IF17" s="19" t="s">
        <v>36</v>
      </c>
      <c r="IG17" s="19" t="s">
        <v>33</v>
      </c>
      <c r="IH17" s="19">
        <v>123.223</v>
      </c>
      <c r="II17" s="19" t="s">
        <v>34</v>
      </c>
    </row>
    <row r="18" spans="1:243" s="18" customFormat="1" ht="135">
      <c r="A18" s="31">
        <v>6</v>
      </c>
      <c r="B18" s="32" t="s">
        <v>86</v>
      </c>
      <c r="C18" s="75" t="s">
        <v>59</v>
      </c>
      <c r="D18" s="76">
        <v>1400</v>
      </c>
      <c r="E18" s="75" t="s">
        <v>80</v>
      </c>
      <c r="F18" s="77">
        <v>203</v>
      </c>
      <c r="G18" s="20"/>
      <c r="H18" s="20"/>
      <c r="I18" s="33" t="s">
        <v>35</v>
      </c>
      <c r="J18" s="16">
        <f t="shared" si="0"/>
        <v>1</v>
      </c>
      <c r="K18" s="17" t="s">
        <v>45</v>
      </c>
      <c r="L18" s="17" t="s">
        <v>6</v>
      </c>
      <c r="M18" s="59"/>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7"/>
      <c r="AV18" s="34"/>
      <c r="AW18" s="34"/>
      <c r="AX18" s="34"/>
      <c r="AY18" s="34"/>
      <c r="AZ18" s="34"/>
      <c r="BA18" s="52">
        <f>total_amount_ba($B$2,$D$2,D18,F18,J18,K18,M18)</f>
        <v>284200</v>
      </c>
      <c r="BB18" s="55">
        <f>BA18+SUM(N18:AZ18)</f>
        <v>284200</v>
      </c>
      <c r="BC18" s="35" t="str">
        <f>SpellNumber(L18,BB18)</f>
        <v>INR  Two Lakh Eighty Four Thousand Two Hundred    Only</v>
      </c>
      <c r="IE18" s="19">
        <v>1.02</v>
      </c>
      <c r="IF18" s="19" t="s">
        <v>37</v>
      </c>
      <c r="IG18" s="19" t="s">
        <v>38</v>
      </c>
      <c r="IH18" s="19">
        <v>213</v>
      </c>
      <c r="II18" s="19" t="s">
        <v>34</v>
      </c>
    </row>
    <row r="19" spans="1:243" s="18" customFormat="1" ht="75">
      <c r="A19" s="31">
        <v>7</v>
      </c>
      <c r="B19" s="32" t="s">
        <v>87</v>
      </c>
      <c r="C19" s="75" t="s">
        <v>60</v>
      </c>
      <c r="D19" s="76">
        <v>180</v>
      </c>
      <c r="E19" s="75" t="s">
        <v>88</v>
      </c>
      <c r="F19" s="77">
        <v>64</v>
      </c>
      <c r="G19" s="20"/>
      <c r="H19" s="20"/>
      <c r="I19" s="33" t="s">
        <v>35</v>
      </c>
      <c r="J19" s="16">
        <f aca="true" t="shared" si="1" ref="J19:J37">IF(I19="Less(-)",-1,1)</f>
        <v>1</v>
      </c>
      <c r="K19" s="17" t="s">
        <v>45</v>
      </c>
      <c r="L19" s="17" t="s">
        <v>6</v>
      </c>
      <c r="M19" s="59"/>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7"/>
      <c r="AV19" s="34"/>
      <c r="AW19" s="34"/>
      <c r="AX19" s="34"/>
      <c r="AY19" s="34"/>
      <c r="AZ19" s="34"/>
      <c r="BA19" s="52">
        <f aca="true" t="shared" si="2" ref="BA19:BA37">total_amount_ba($B$2,$D$2,D19,F19,J19,K19,M19)</f>
        <v>11520</v>
      </c>
      <c r="BB19" s="55">
        <f aca="true" t="shared" si="3" ref="BB19:BB37">BA19+SUM(N19:AZ19)</f>
        <v>11520</v>
      </c>
      <c r="BC19" s="35" t="str">
        <f aca="true" t="shared" si="4" ref="BC19:BC37">SpellNumber(L19,BB19)</f>
        <v>INR  Eleven Thousand Five Hundred &amp; Twenty  Only</v>
      </c>
      <c r="IE19" s="19"/>
      <c r="IF19" s="19"/>
      <c r="IG19" s="19"/>
      <c r="IH19" s="19"/>
      <c r="II19" s="19"/>
    </row>
    <row r="20" spans="1:243" s="18" customFormat="1" ht="60">
      <c r="A20" s="31">
        <v>8</v>
      </c>
      <c r="B20" s="32" t="s">
        <v>89</v>
      </c>
      <c r="C20" s="75" t="s">
        <v>61</v>
      </c>
      <c r="D20" s="76">
        <v>180</v>
      </c>
      <c r="E20" s="75" t="s">
        <v>88</v>
      </c>
      <c r="F20" s="77">
        <v>349</v>
      </c>
      <c r="G20" s="20"/>
      <c r="H20" s="20"/>
      <c r="I20" s="33" t="s">
        <v>35</v>
      </c>
      <c r="J20" s="16">
        <f t="shared" si="1"/>
        <v>1</v>
      </c>
      <c r="K20" s="17" t="s">
        <v>45</v>
      </c>
      <c r="L20" s="17" t="s">
        <v>6</v>
      </c>
      <c r="M20" s="59"/>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7"/>
      <c r="AV20" s="34"/>
      <c r="AW20" s="34"/>
      <c r="AX20" s="34"/>
      <c r="AY20" s="34"/>
      <c r="AZ20" s="34"/>
      <c r="BA20" s="52">
        <f t="shared" si="2"/>
        <v>62820</v>
      </c>
      <c r="BB20" s="55">
        <f t="shared" si="3"/>
        <v>62820</v>
      </c>
      <c r="BC20" s="35" t="str">
        <f t="shared" si="4"/>
        <v>INR  Sixty Two Thousand Eight Hundred &amp; Twenty  Only</v>
      </c>
      <c r="IE20" s="19"/>
      <c r="IF20" s="19"/>
      <c r="IG20" s="19"/>
      <c r="IH20" s="19"/>
      <c r="II20" s="19"/>
    </row>
    <row r="21" spans="1:243" s="18" customFormat="1" ht="75">
      <c r="A21" s="31">
        <v>9</v>
      </c>
      <c r="B21" s="32" t="s">
        <v>90</v>
      </c>
      <c r="C21" s="75" t="s">
        <v>62</v>
      </c>
      <c r="D21" s="76">
        <v>25</v>
      </c>
      <c r="E21" s="75" t="s">
        <v>80</v>
      </c>
      <c r="F21" s="77">
        <v>544</v>
      </c>
      <c r="G21" s="20"/>
      <c r="H21" s="20"/>
      <c r="I21" s="33" t="s">
        <v>35</v>
      </c>
      <c r="J21" s="16">
        <f t="shared" si="1"/>
        <v>1</v>
      </c>
      <c r="K21" s="17" t="s">
        <v>45</v>
      </c>
      <c r="L21" s="17" t="s">
        <v>6</v>
      </c>
      <c r="M21" s="59"/>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7"/>
      <c r="AV21" s="34"/>
      <c r="AW21" s="34"/>
      <c r="AX21" s="34"/>
      <c r="AY21" s="34"/>
      <c r="AZ21" s="34"/>
      <c r="BA21" s="52">
        <f t="shared" si="2"/>
        <v>13600</v>
      </c>
      <c r="BB21" s="55">
        <f t="shared" si="3"/>
        <v>13600</v>
      </c>
      <c r="BC21" s="35" t="str">
        <f t="shared" si="4"/>
        <v>INR  Thirteen Thousand Six Hundred    Only</v>
      </c>
      <c r="IE21" s="19"/>
      <c r="IF21" s="19"/>
      <c r="IG21" s="19"/>
      <c r="IH21" s="19"/>
      <c r="II21" s="19"/>
    </row>
    <row r="22" spans="1:243" s="18" customFormat="1" ht="45">
      <c r="A22" s="31">
        <v>10</v>
      </c>
      <c r="B22" s="32" t="s">
        <v>91</v>
      </c>
      <c r="C22" s="75" t="s">
        <v>63</v>
      </c>
      <c r="D22" s="76">
        <v>350</v>
      </c>
      <c r="E22" s="75" t="s">
        <v>92</v>
      </c>
      <c r="F22" s="77">
        <v>33</v>
      </c>
      <c r="G22" s="20"/>
      <c r="H22" s="20"/>
      <c r="I22" s="33" t="s">
        <v>35</v>
      </c>
      <c r="J22" s="16">
        <f t="shared" si="1"/>
        <v>1</v>
      </c>
      <c r="K22" s="17" t="s">
        <v>45</v>
      </c>
      <c r="L22" s="17" t="s">
        <v>6</v>
      </c>
      <c r="M22" s="59"/>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7"/>
      <c r="AV22" s="34"/>
      <c r="AW22" s="34"/>
      <c r="AX22" s="34"/>
      <c r="AY22" s="34"/>
      <c r="AZ22" s="34"/>
      <c r="BA22" s="52">
        <f t="shared" si="2"/>
        <v>11550</v>
      </c>
      <c r="BB22" s="55">
        <f t="shared" si="3"/>
        <v>11550</v>
      </c>
      <c r="BC22" s="35" t="str">
        <f t="shared" si="4"/>
        <v>INR  Eleven Thousand Five Hundred &amp; Fifty  Only</v>
      </c>
      <c r="IE22" s="19"/>
      <c r="IF22" s="19"/>
      <c r="IG22" s="19"/>
      <c r="IH22" s="19"/>
      <c r="II22" s="19"/>
    </row>
    <row r="23" spans="1:243" s="18" customFormat="1" ht="135">
      <c r="A23" s="31">
        <v>11</v>
      </c>
      <c r="B23" s="32" t="s">
        <v>93</v>
      </c>
      <c r="C23" s="75" t="s">
        <v>64</v>
      </c>
      <c r="D23" s="78">
        <v>0.5</v>
      </c>
      <c r="E23" s="75" t="s">
        <v>94</v>
      </c>
      <c r="F23" s="77">
        <v>83218</v>
      </c>
      <c r="G23" s="20"/>
      <c r="H23" s="20"/>
      <c r="I23" s="33" t="s">
        <v>35</v>
      </c>
      <c r="J23" s="16">
        <f t="shared" si="1"/>
        <v>1</v>
      </c>
      <c r="K23" s="17" t="s">
        <v>45</v>
      </c>
      <c r="L23" s="17" t="s">
        <v>6</v>
      </c>
      <c r="M23" s="59"/>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7"/>
      <c r="AV23" s="34"/>
      <c r="AW23" s="34"/>
      <c r="AX23" s="34"/>
      <c r="AY23" s="34"/>
      <c r="AZ23" s="34"/>
      <c r="BA23" s="52">
        <f t="shared" si="2"/>
        <v>41609</v>
      </c>
      <c r="BB23" s="55">
        <f t="shared" si="3"/>
        <v>41609</v>
      </c>
      <c r="BC23" s="35" t="str">
        <f t="shared" si="4"/>
        <v>INR  Forty One Thousand Six Hundred &amp; Nine  Only</v>
      </c>
      <c r="IE23" s="19"/>
      <c r="IF23" s="19"/>
      <c r="IG23" s="19"/>
      <c r="IH23" s="19"/>
      <c r="II23" s="19"/>
    </row>
    <row r="24" spans="1:243" s="18" customFormat="1" ht="120">
      <c r="A24" s="31">
        <v>12</v>
      </c>
      <c r="B24" s="32" t="s">
        <v>95</v>
      </c>
      <c r="C24" s="75" t="s">
        <v>65</v>
      </c>
      <c r="D24" s="76">
        <v>15</v>
      </c>
      <c r="E24" s="75" t="s">
        <v>80</v>
      </c>
      <c r="F24" s="77">
        <v>4220</v>
      </c>
      <c r="G24" s="20"/>
      <c r="H24" s="20"/>
      <c r="I24" s="33" t="s">
        <v>35</v>
      </c>
      <c r="J24" s="16">
        <f t="shared" si="1"/>
        <v>1</v>
      </c>
      <c r="K24" s="17" t="s">
        <v>45</v>
      </c>
      <c r="L24" s="17" t="s">
        <v>6</v>
      </c>
      <c r="M24" s="59"/>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7"/>
      <c r="AV24" s="34"/>
      <c r="AW24" s="34"/>
      <c r="AX24" s="34"/>
      <c r="AY24" s="34"/>
      <c r="AZ24" s="34"/>
      <c r="BA24" s="52">
        <f t="shared" si="2"/>
        <v>63300</v>
      </c>
      <c r="BB24" s="55">
        <f t="shared" si="3"/>
        <v>63300</v>
      </c>
      <c r="BC24" s="35" t="str">
        <f t="shared" si="4"/>
        <v>INR  Sixty Three Thousand Three Hundred    Only</v>
      </c>
      <c r="IE24" s="19"/>
      <c r="IF24" s="19"/>
      <c r="IG24" s="19"/>
      <c r="IH24" s="19"/>
      <c r="II24" s="19"/>
    </row>
    <row r="25" spans="1:243" s="18" customFormat="1" ht="150">
      <c r="A25" s="31">
        <v>13</v>
      </c>
      <c r="B25" s="32" t="s">
        <v>96</v>
      </c>
      <c r="C25" s="75" t="s">
        <v>66</v>
      </c>
      <c r="D25" s="76">
        <v>25</v>
      </c>
      <c r="E25" s="75" t="s">
        <v>80</v>
      </c>
      <c r="F25" s="77">
        <v>3632</v>
      </c>
      <c r="G25" s="20"/>
      <c r="H25" s="20"/>
      <c r="I25" s="33" t="s">
        <v>35</v>
      </c>
      <c r="J25" s="16">
        <f t="shared" si="1"/>
        <v>1</v>
      </c>
      <c r="K25" s="17" t="s">
        <v>45</v>
      </c>
      <c r="L25" s="17" t="s">
        <v>6</v>
      </c>
      <c r="M25" s="59"/>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7"/>
      <c r="AV25" s="34"/>
      <c r="AW25" s="34"/>
      <c r="AX25" s="34"/>
      <c r="AY25" s="34"/>
      <c r="AZ25" s="34"/>
      <c r="BA25" s="52">
        <f t="shared" si="2"/>
        <v>90800</v>
      </c>
      <c r="BB25" s="55">
        <f t="shared" si="3"/>
        <v>90800</v>
      </c>
      <c r="BC25" s="35" t="str">
        <f t="shared" si="4"/>
        <v>INR  Ninety Thousand Eight Hundred    Only</v>
      </c>
      <c r="IE25" s="19"/>
      <c r="IF25" s="19"/>
      <c r="IG25" s="19"/>
      <c r="IH25" s="19"/>
      <c r="II25" s="19"/>
    </row>
    <row r="26" spans="1:243" s="18" customFormat="1" ht="75">
      <c r="A26" s="31">
        <v>14</v>
      </c>
      <c r="B26" s="32" t="s">
        <v>97</v>
      </c>
      <c r="C26" s="75" t="s">
        <v>67</v>
      </c>
      <c r="D26" s="76">
        <v>25</v>
      </c>
      <c r="E26" s="75" t="s">
        <v>80</v>
      </c>
      <c r="F26" s="77">
        <v>4692</v>
      </c>
      <c r="G26" s="20"/>
      <c r="H26" s="20"/>
      <c r="I26" s="33" t="s">
        <v>35</v>
      </c>
      <c r="J26" s="16">
        <f t="shared" si="1"/>
        <v>1</v>
      </c>
      <c r="K26" s="17" t="s">
        <v>45</v>
      </c>
      <c r="L26" s="17" t="s">
        <v>6</v>
      </c>
      <c r="M26" s="59"/>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7"/>
      <c r="AV26" s="34"/>
      <c r="AW26" s="34"/>
      <c r="AX26" s="34"/>
      <c r="AY26" s="34"/>
      <c r="AZ26" s="34"/>
      <c r="BA26" s="52">
        <f t="shared" si="2"/>
        <v>117300</v>
      </c>
      <c r="BB26" s="55">
        <f t="shared" si="3"/>
        <v>117300</v>
      </c>
      <c r="BC26" s="35" t="str">
        <f t="shared" si="4"/>
        <v>INR  One Lakh Seventeen Thousand Three Hundred    Only</v>
      </c>
      <c r="IE26" s="19"/>
      <c r="IF26" s="19"/>
      <c r="IG26" s="19"/>
      <c r="IH26" s="19"/>
      <c r="II26" s="19"/>
    </row>
    <row r="27" spans="1:243" s="18" customFormat="1" ht="135">
      <c r="A27" s="31">
        <v>15</v>
      </c>
      <c r="B27" s="32" t="s">
        <v>98</v>
      </c>
      <c r="C27" s="75" t="s">
        <v>68</v>
      </c>
      <c r="D27" s="76">
        <v>80</v>
      </c>
      <c r="E27" s="75" t="s">
        <v>99</v>
      </c>
      <c r="F27" s="77">
        <v>178</v>
      </c>
      <c r="G27" s="20"/>
      <c r="H27" s="20"/>
      <c r="I27" s="33" t="s">
        <v>35</v>
      </c>
      <c r="J27" s="16">
        <f t="shared" si="1"/>
        <v>1</v>
      </c>
      <c r="K27" s="17" t="s">
        <v>45</v>
      </c>
      <c r="L27" s="17" t="s">
        <v>6</v>
      </c>
      <c r="M27" s="59"/>
      <c r="N27" s="20"/>
      <c r="O27" s="20"/>
      <c r="P27" s="36"/>
      <c r="Q27" s="20"/>
      <c r="R27" s="20"/>
      <c r="S27" s="36"/>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7"/>
      <c r="AV27" s="34"/>
      <c r="AW27" s="34"/>
      <c r="AX27" s="34"/>
      <c r="AY27" s="34"/>
      <c r="AZ27" s="34"/>
      <c r="BA27" s="52">
        <f t="shared" si="2"/>
        <v>14240</v>
      </c>
      <c r="BB27" s="55">
        <f t="shared" si="3"/>
        <v>14240</v>
      </c>
      <c r="BC27" s="35" t="str">
        <f t="shared" si="4"/>
        <v>INR  Fourteen Thousand Two Hundred &amp; Forty  Only</v>
      </c>
      <c r="IE27" s="19"/>
      <c r="IF27" s="19"/>
      <c r="IG27" s="19"/>
      <c r="IH27" s="19"/>
      <c r="II27" s="19"/>
    </row>
    <row r="28" spans="1:243" s="18" customFormat="1" ht="75">
      <c r="A28" s="31">
        <v>16</v>
      </c>
      <c r="B28" s="32" t="s">
        <v>100</v>
      </c>
      <c r="C28" s="75" t="s">
        <v>69</v>
      </c>
      <c r="D28" s="76">
        <v>150</v>
      </c>
      <c r="E28" s="75" t="s">
        <v>92</v>
      </c>
      <c r="F28" s="77">
        <v>56</v>
      </c>
      <c r="G28" s="20"/>
      <c r="H28" s="20"/>
      <c r="I28" s="33" t="s">
        <v>35</v>
      </c>
      <c r="J28" s="16">
        <f t="shared" si="1"/>
        <v>1</v>
      </c>
      <c r="K28" s="17" t="s">
        <v>45</v>
      </c>
      <c r="L28" s="17" t="s">
        <v>6</v>
      </c>
      <c r="M28" s="59"/>
      <c r="N28" s="20"/>
      <c r="O28" s="20"/>
      <c r="P28" s="36"/>
      <c r="Q28" s="20"/>
      <c r="R28" s="20"/>
      <c r="S28" s="36"/>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7"/>
      <c r="AV28" s="34"/>
      <c r="AW28" s="34"/>
      <c r="AX28" s="34"/>
      <c r="AY28" s="34"/>
      <c r="AZ28" s="34"/>
      <c r="BA28" s="52">
        <f t="shared" si="2"/>
        <v>8400</v>
      </c>
      <c r="BB28" s="55">
        <f t="shared" si="3"/>
        <v>8400</v>
      </c>
      <c r="BC28" s="35" t="str">
        <f t="shared" si="4"/>
        <v>INR  Eight Thousand Four Hundred    Only</v>
      </c>
      <c r="IE28" s="19"/>
      <c r="IF28" s="19"/>
      <c r="IG28" s="19"/>
      <c r="IH28" s="19"/>
      <c r="II28" s="19"/>
    </row>
    <row r="29" spans="1:243" s="18" customFormat="1" ht="150">
      <c r="A29" s="31">
        <v>17</v>
      </c>
      <c r="B29" s="32" t="s">
        <v>101</v>
      </c>
      <c r="C29" s="75" t="s">
        <v>70</v>
      </c>
      <c r="D29" s="76">
        <v>30</v>
      </c>
      <c r="E29" s="75" t="s">
        <v>83</v>
      </c>
      <c r="F29" s="77">
        <v>792</v>
      </c>
      <c r="G29" s="20"/>
      <c r="H29" s="20"/>
      <c r="I29" s="33" t="s">
        <v>35</v>
      </c>
      <c r="J29" s="16">
        <f t="shared" si="1"/>
        <v>1</v>
      </c>
      <c r="K29" s="17" t="s">
        <v>45</v>
      </c>
      <c r="L29" s="17" t="s">
        <v>6</v>
      </c>
      <c r="M29" s="59"/>
      <c r="N29" s="20"/>
      <c r="O29" s="20"/>
      <c r="P29" s="36"/>
      <c r="Q29" s="20"/>
      <c r="R29" s="20"/>
      <c r="S29" s="36"/>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7"/>
      <c r="AV29" s="34"/>
      <c r="AW29" s="34"/>
      <c r="AX29" s="34"/>
      <c r="AY29" s="34"/>
      <c r="AZ29" s="34"/>
      <c r="BA29" s="52">
        <f t="shared" si="2"/>
        <v>23760</v>
      </c>
      <c r="BB29" s="55">
        <f t="shared" si="3"/>
        <v>23760</v>
      </c>
      <c r="BC29" s="35" t="str">
        <f t="shared" si="4"/>
        <v>INR  Twenty Three Thousand Seven Hundred &amp; Sixty  Only</v>
      </c>
      <c r="IE29" s="19"/>
      <c r="IF29" s="19"/>
      <c r="IG29" s="19"/>
      <c r="IH29" s="19"/>
      <c r="II29" s="19"/>
    </row>
    <row r="30" spans="1:243" s="18" customFormat="1" ht="60">
      <c r="A30" s="31">
        <v>18</v>
      </c>
      <c r="B30" s="32" t="s">
        <v>102</v>
      </c>
      <c r="C30" s="75" t="s">
        <v>71</v>
      </c>
      <c r="D30" s="76">
        <v>30</v>
      </c>
      <c r="E30" s="75" t="s">
        <v>92</v>
      </c>
      <c r="F30" s="77">
        <v>60</v>
      </c>
      <c r="G30" s="20"/>
      <c r="H30" s="20"/>
      <c r="I30" s="33" t="s">
        <v>35</v>
      </c>
      <c r="J30" s="16">
        <f t="shared" si="1"/>
        <v>1</v>
      </c>
      <c r="K30" s="17" t="s">
        <v>45</v>
      </c>
      <c r="L30" s="17" t="s">
        <v>6</v>
      </c>
      <c r="M30" s="59"/>
      <c r="N30" s="20"/>
      <c r="O30" s="20"/>
      <c r="P30" s="36"/>
      <c r="Q30" s="20"/>
      <c r="R30" s="20"/>
      <c r="S30" s="36"/>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7"/>
      <c r="AV30" s="34"/>
      <c r="AW30" s="34"/>
      <c r="AX30" s="34"/>
      <c r="AY30" s="34"/>
      <c r="AZ30" s="34"/>
      <c r="BA30" s="52">
        <f t="shared" si="2"/>
        <v>1800</v>
      </c>
      <c r="BB30" s="55">
        <f t="shared" si="3"/>
        <v>1800</v>
      </c>
      <c r="BC30" s="35" t="str">
        <f t="shared" si="4"/>
        <v>INR  One Thousand Eight Hundred    Only</v>
      </c>
      <c r="IE30" s="19"/>
      <c r="IF30" s="19"/>
      <c r="IG30" s="19"/>
      <c r="IH30" s="19"/>
      <c r="II30" s="19"/>
    </row>
    <row r="31" spans="1:243" s="18" customFormat="1" ht="135">
      <c r="A31" s="31">
        <v>19</v>
      </c>
      <c r="B31" s="32" t="s">
        <v>103</v>
      </c>
      <c r="C31" s="75" t="s">
        <v>72</v>
      </c>
      <c r="D31" s="76">
        <v>220</v>
      </c>
      <c r="E31" s="75" t="s">
        <v>94</v>
      </c>
      <c r="F31" s="77">
        <v>55</v>
      </c>
      <c r="G31" s="20"/>
      <c r="H31" s="20"/>
      <c r="I31" s="33" t="s">
        <v>35</v>
      </c>
      <c r="J31" s="16">
        <f t="shared" si="1"/>
        <v>1</v>
      </c>
      <c r="K31" s="17" t="s">
        <v>45</v>
      </c>
      <c r="L31" s="17" t="s">
        <v>6</v>
      </c>
      <c r="M31" s="59"/>
      <c r="N31" s="20"/>
      <c r="O31" s="20"/>
      <c r="P31" s="36"/>
      <c r="Q31" s="20"/>
      <c r="R31" s="20"/>
      <c r="S31" s="36"/>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7"/>
      <c r="AV31" s="34"/>
      <c r="AW31" s="34"/>
      <c r="AX31" s="34"/>
      <c r="AY31" s="34"/>
      <c r="AZ31" s="34"/>
      <c r="BA31" s="52">
        <f t="shared" si="2"/>
        <v>12100</v>
      </c>
      <c r="BB31" s="55">
        <f t="shared" si="3"/>
        <v>12100</v>
      </c>
      <c r="BC31" s="35" t="str">
        <f t="shared" si="4"/>
        <v>INR  Twelve Thousand One Hundred    Only</v>
      </c>
      <c r="IE31" s="19"/>
      <c r="IF31" s="19"/>
      <c r="IG31" s="19"/>
      <c r="IH31" s="19"/>
      <c r="II31" s="19"/>
    </row>
    <row r="32" spans="1:243" s="18" customFormat="1" ht="165">
      <c r="A32" s="31">
        <v>20</v>
      </c>
      <c r="B32" s="32" t="s">
        <v>104</v>
      </c>
      <c r="C32" s="75" t="s">
        <v>73</v>
      </c>
      <c r="D32" s="76">
        <v>4100</v>
      </c>
      <c r="E32" s="75" t="s">
        <v>80</v>
      </c>
      <c r="F32" s="77">
        <v>7</v>
      </c>
      <c r="G32" s="20"/>
      <c r="H32" s="20"/>
      <c r="I32" s="33" t="s">
        <v>35</v>
      </c>
      <c r="J32" s="16">
        <f t="shared" si="1"/>
        <v>1</v>
      </c>
      <c r="K32" s="17" t="s">
        <v>45</v>
      </c>
      <c r="L32" s="17" t="s">
        <v>6</v>
      </c>
      <c r="M32" s="59"/>
      <c r="N32" s="20"/>
      <c r="O32" s="20"/>
      <c r="P32" s="36"/>
      <c r="Q32" s="20"/>
      <c r="R32" s="20"/>
      <c r="S32" s="36"/>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7"/>
      <c r="AV32" s="34"/>
      <c r="AW32" s="34"/>
      <c r="AX32" s="34"/>
      <c r="AY32" s="34"/>
      <c r="AZ32" s="34"/>
      <c r="BA32" s="52">
        <f t="shared" si="2"/>
        <v>28700</v>
      </c>
      <c r="BB32" s="55">
        <f t="shared" si="3"/>
        <v>28700</v>
      </c>
      <c r="BC32" s="35" t="str">
        <f t="shared" si="4"/>
        <v>INR  Twenty Eight Thousand Seven Hundred    Only</v>
      </c>
      <c r="IE32" s="19"/>
      <c r="IF32" s="19"/>
      <c r="IG32" s="19"/>
      <c r="IH32" s="19"/>
      <c r="II32" s="19"/>
    </row>
    <row r="33" spans="1:243" s="18" customFormat="1" ht="165">
      <c r="A33" s="31">
        <v>21</v>
      </c>
      <c r="B33" s="32" t="s">
        <v>105</v>
      </c>
      <c r="C33" s="75" t="s">
        <v>74</v>
      </c>
      <c r="D33" s="76">
        <v>4100</v>
      </c>
      <c r="E33" s="75" t="s">
        <v>80</v>
      </c>
      <c r="F33" s="77">
        <v>46.52</v>
      </c>
      <c r="G33" s="20"/>
      <c r="H33" s="20"/>
      <c r="I33" s="33" t="s">
        <v>35</v>
      </c>
      <c r="J33" s="16">
        <f t="shared" si="1"/>
        <v>1</v>
      </c>
      <c r="K33" s="17" t="s">
        <v>45</v>
      </c>
      <c r="L33" s="17" t="s">
        <v>6</v>
      </c>
      <c r="M33" s="59"/>
      <c r="N33" s="20"/>
      <c r="O33" s="20"/>
      <c r="P33" s="36"/>
      <c r="Q33" s="20"/>
      <c r="R33" s="20"/>
      <c r="S33" s="36"/>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7"/>
      <c r="AV33" s="34"/>
      <c r="AW33" s="34"/>
      <c r="AX33" s="34"/>
      <c r="AY33" s="34"/>
      <c r="AZ33" s="34"/>
      <c r="BA33" s="52">
        <f t="shared" si="2"/>
        <v>190732</v>
      </c>
      <c r="BB33" s="55">
        <f t="shared" si="3"/>
        <v>190732</v>
      </c>
      <c r="BC33" s="35" t="str">
        <f t="shared" si="4"/>
        <v>INR  One Lakh Ninety Thousand Seven Hundred &amp; Thirty Two  Only</v>
      </c>
      <c r="IE33" s="19"/>
      <c r="IF33" s="19"/>
      <c r="IG33" s="19"/>
      <c r="IH33" s="19"/>
      <c r="II33" s="19"/>
    </row>
    <row r="34" spans="1:243" s="18" customFormat="1" ht="165">
      <c r="A34" s="31">
        <v>22</v>
      </c>
      <c r="B34" s="32" t="s">
        <v>106</v>
      </c>
      <c r="C34" s="75" t="s">
        <v>75</v>
      </c>
      <c r="D34" s="76">
        <v>4100</v>
      </c>
      <c r="E34" s="75" t="s">
        <v>80</v>
      </c>
      <c r="F34" s="77">
        <v>98.42</v>
      </c>
      <c r="G34" s="20"/>
      <c r="H34" s="20"/>
      <c r="I34" s="33" t="s">
        <v>35</v>
      </c>
      <c r="J34" s="16">
        <f t="shared" si="1"/>
        <v>1</v>
      </c>
      <c r="K34" s="17" t="s">
        <v>45</v>
      </c>
      <c r="L34" s="17" t="s">
        <v>6</v>
      </c>
      <c r="M34" s="59"/>
      <c r="N34" s="20"/>
      <c r="O34" s="20"/>
      <c r="P34" s="36"/>
      <c r="Q34" s="20"/>
      <c r="R34" s="20"/>
      <c r="S34" s="36"/>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7"/>
      <c r="AV34" s="34"/>
      <c r="AW34" s="34"/>
      <c r="AX34" s="34"/>
      <c r="AY34" s="34"/>
      <c r="AZ34" s="34"/>
      <c r="BA34" s="52">
        <f t="shared" si="2"/>
        <v>403522</v>
      </c>
      <c r="BB34" s="55">
        <f t="shared" si="3"/>
        <v>403522</v>
      </c>
      <c r="BC34" s="35" t="str">
        <f t="shared" si="4"/>
        <v>INR  Four Lakh Three Thousand Five Hundred &amp; Twenty Two  Only</v>
      </c>
      <c r="IE34" s="19"/>
      <c r="IF34" s="19"/>
      <c r="IG34" s="19"/>
      <c r="IH34" s="19"/>
      <c r="II34" s="19"/>
    </row>
    <row r="35" spans="1:243" s="18" customFormat="1" ht="135">
      <c r="A35" s="31">
        <v>23</v>
      </c>
      <c r="B35" s="32" t="s">
        <v>107</v>
      </c>
      <c r="C35" s="75" t="s">
        <v>76</v>
      </c>
      <c r="D35" s="76">
        <v>1625</v>
      </c>
      <c r="E35" s="75" t="s">
        <v>80</v>
      </c>
      <c r="F35" s="77">
        <v>38</v>
      </c>
      <c r="G35" s="20"/>
      <c r="H35" s="20"/>
      <c r="I35" s="33" t="s">
        <v>35</v>
      </c>
      <c r="J35" s="16">
        <f t="shared" si="1"/>
        <v>1</v>
      </c>
      <c r="K35" s="17" t="s">
        <v>45</v>
      </c>
      <c r="L35" s="17" t="s">
        <v>6</v>
      </c>
      <c r="M35" s="59"/>
      <c r="N35" s="20"/>
      <c r="O35" s="20"/>
      <c r="P35" s="36"/>
      <c r="Q35" s="20"/>
      <c r="R35" s="20"/>
      <c r="S35" s="36"/>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7"/>
      <c r="AV35" s="34"/>
      <c r="AW35" s="34"/>
      <c r="AX35" s="34"/>
      <c r="AY35" s="34"/>
      <c r="AZ35" s="34"/>
      <c r="BA35" s="52">
        <f t="shared" si="2"/>
        <v>61750</v>
      </c>
      <c r="BB35" s="55">
        <f t="shared" si="3"/>
        <v>61750</v>
      </c>
      <c r="BC35" s="35" t="str">
        <f t="shared" si="4"/>
        <v>INR  Sixty One Thousand Seven Hundred &amp; Fifty  Only</v>
      </c>
      <c r="IE35" s="19"/>
      <c r="IF35" s="19"/>
      <c r="IG35" s="19"/>
      <c r="IH35" s="19"/>
      <c r="II35" s="19"/>
    </row>
    <row r="36" spans="1:243" s="18" customFormat="1" ht="75">
      <c r="A36" s="31">
        <v>24</v>
      </c>
      <c r="B36" s="32" t="s">
        <v>108</v>
      </c>
      <c r="C36" s="75" t="s">
        <v>77</v>
      </c>
      <c r="D36" s="76">
        <v>1625</v>
      </c>
      <c r="E36" s="75" t="s">
        <v>80</v>
      </c>
      <c r="F36" s="77">
        <v>79</v>
      </c>
      <c r="G36" s="20"/>
      <c r="H36" s="20"/>
      <c r="I36" s="33" t="s">
        <v>35</v>
      </c>
      <c r="J36" s="16">
        <f t="shared" si="1"/>
        <v>1</v>
      </c>
      <c r="K36" s="17" t="s">
        <v>45</v>
      </c>
      <c r="L36" s="17" t="s">
        <v>6</v>
      </c>
      <c r="M36" s="59"/>
      <c r="N36" s="20"/>
      <c r="O36" s="20"/>
      <c r="P36" s="36"/>
      <c r="Q36" s="20"/>
      <c r="R36" s="20"/>
      <c r="S36" s="36"/>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7"/>
      <c r="AV36" s="34"/>
      <c r="AW36" s="34"/>
      <c r="AX36" s="34"/>
      <c r="AY36" s="34"/>
      <c r="AZ36" s="34"/>
      <c r="BA36" s="52">
        <f t="shared" si="2"/>
        <v>128375</v>
      </c>
      <c r="BB36" s="55">
        <f t="shared" si="3"/>
        <v>128375</v>
      </c>
      <c r="BC36" s="35" t="str">
        <f t="shared" si="4"/>
        <v>INR  One Lakh Twenty Eight Thousand Three Hundred &amp; Seventy Five  Only</v>
      </c>
      <c r="IE36" s="19"/>
      <c r="IF36" s="19"/>
      <c r="IG36" s="19"/>
      <c r="IH36" s="19"/>
      <c r="II36" s="19"/>
    </row>
    <row r="37" spans="1:243" s="18" customFormat="1" ht="45">
      <c r="A37" s="31">
        <v>25</v>
      </c>
      <c r="B37" s="32" t="s">
        <v>109</v>
      </c>
      <c r="C37" s="75" t="s">
        <v>78</v>
      </c>
      <c r="D37" s="76">
        <v>40</v>
      </c>
      <c r="E37" s="75" t="s">
        <v>94</v>
      </c>
      <c r="F37" s="77">
        <v>166</v>
      </c>
      <c r="G37" s="20"/>
      <c r="H37" s="20"/>
      <c r="I37" s="33" t="s">
        <v>35</v>
      </c>
      <c r="J37" s="16">
        <f t="shared" si="1"/>
        <v>1</v>
      </c>
      <c r="K37" s="17" t="s">
        <v>45</v>
      </c>
      <c r="L37" s="17" t="s">
        <v>6</v>
      </c>
      <c r="M37" s="59"/>
      <c r="N37" s="20"/>
      <c r="O37" s="20"/>
      <c r="P37" s="36"/>
      <c r="Q37" s="20"/>
      <c r="R37" s="20"/>
      <c r="S37" s="36"/>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7"/>
      <c r="AV37" s="34"/>
      <c r="AW37" s="34"/>
      <c r="AX37" s="34"/>
      <c r="AY37" s="34"/>
      <c r="AZ37" s="34"/>
      <c r="BA37" s="52">
        <f t="shared" si="2"/>
        <v>6640</v>
      </c>
      <c r="BB37" s="55">
        <f t="shared" si="3"/>
        <v>6640</v>
      </c>
      <c r="BC37" s="35" t="str">
        <f t="shared" si="4"/>
        <v>INR  Six Thousand Six Hundred &amp; Forty  Only</v>
      </c>
      <c r="IE37" s="19"/>
      <c r="IF37" s="19"/>
      <c r="IG37" s="19"/>
      <c r="IH37" s="19"/>
      <c r="II37" s="19"/>
    </row>
    <row r="38" spans="1:243" s="18" customFormat="1" ht="34.5" customHeight="1">
      <c r="A38" s="38" t="s">
        <v>43</v>
      </c>
      <c r="B38" s="39"/>
      <c r="C38" s="40"/>
      <c r="D38" s="41"/>
      <c r="E38" s="41"/>
      <c r="F38" s="41"/>
      <c r="G38" s="41"/>
      <c r="H38" s="42"/>
      <c r="I38" s="42"/>
      <c r="J38" s="42"/>
      <c r="K38" s="42"/>
      <c r="L38" s="43"/>
      <c r="BA38" s="53">
        <f>SUM(BA13:BA37)</f>
        <v>1888020</v>
      </c>
      <c r="BB38" s="56">
        <f>SUM(BB13:BB37)</f>
        <v>1888020</v>
      </c>
      <c r="BC38" s="35" t="str">
        <f>SpellNumber($E$2,BB38)</f>
        <v>INR  Eighteen Lakh Eighty Eight Thousand  &amp;Twenty  Only</v>
      </c>
      <c r="IE38" s="19">
        <v>4</v>
      </c>
      <c r="IF38" s="19" t="s">
        <v>37</v>
      </c>
      <c r="IG38" s="19" t="s">
        <v>42</v>
      </c>
      <c r="IH38" s="19">
        <v>10</v>
      </c>
      <c r="II38" s="19" t="s">
        <v>34</v>
      </c>
    </row>
    <row r="39" spans="1:243" s="23" customFormat="1" ht="33.75" customHeight="1">
      <c r="A39" s="39" t="s">
        <v>47</v>
      </c>
      <c r="B39" s="44"/>
      <c r="C39" s="21"/>
      <c r="D39" s="45"/>
      <c r="E39" s="60" t="s">
        <v>52</v>
      </c>
      <c r="F39" s="61"/>
      <c r="G39" s="46"/>
      <c r="H39" s="22"/>
      <c r="I39" s="22"/>
      <c r="J39" s="22"/>
      <c r="K39" s="47"/>
      <c r="L39" s="48"/>
      <c r="M39" s="49"/>
      <c r="O39" s="18"/>
      <c r="P39" s="18"/>
      <c r="Q39" s="18"/>
      <c r="R39" s="18"/>
      <c r="S39" s="18"/>
      <c r="BA39" s="54">
        <f>IF(ISBLANK(F39),0,IF(E39="Excess (+)",ROUND(BA38+(BA38*F39),3),IF(E39="Less (-)",ROUND(BA38+(BA38*F39*(-1)),3),IF(E39="At Par",BA38,0))))</f>
        <v>0</v>
      </c>
      <c r="BB39" s="57">
        <f>ROUND(BA39,3)</f>
        <v>0</v>
      </c>
      <c r="BC39" s="35" t="str">
        <f>SpellNumber($E$2,BA39)</f>
        <v>INR Zero Only</v>
      </c>
      <c r="IE39" s="24"/>
      <c r="IF39" s="24"/>
      <c r="IG39" s="24"/>
      <c r="IH39" s="24"/>
      <c r="II39" s="24"/>
    </row>
    <row r="40" spans="1:243" s="23" customFormat="1" ht="41.25" customHeight="1">
      <c r="A40" s="38" t="s">
        <v>46</v>
      </c>
      <c r="B40" s="38"/>
      <c r="C40" s="68" t="str">
        <f>SpellNumber($E$2,BA39)</f>
        <v>INR Zero Only</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70"/>
      <c r="IE40" s="24"/>
      <c r="IF40" s="24"/>
      <c r="IG40" s="24"/>
      <c r="IH40" s="24"/>
      <c r="II40" s="24"/>
    </row>
    <row r="41" spans="3:243" s="12" customFormat="1" ht="15">
      <c r="C41" s="25"/>
      <c r="D41" s="25"/>
      <c r="E41" s="25"/>
      <c r="F41" s="25"/>
      <c r="G41" s="25"/>
      <c r="H41" s="25"/>
      <c r="I41" s="25"/>
      <c r="J41" s="25"/>
      <c r="K41" s="25"/>
      <c r="L41" s="25"/>
      <c r="M41" s="25"/>
      <c r="O41" s="25"/>
      <c r="BA41" s="25"/>
      <c r="BC41" s="25"/>
      <c r="IE41" s="13"/>
      <c r="IF41" s="13"/>
      <c r="IG41" s="13"/>
      <c r="IH41" s="13"/>
      <c r="II41" s="13"/>
    </row>
  </sheetData>
  <sheetProtection password="8452" sheet="1" selectLockedCells="1"/>
  <mergeCells count="7">
    <mergeCell ref="A9:BC9"/>
    <mergeCell ref="C40:BC40"/>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InputMessage="1" showErrorMessage="1" sqref="E39">
      <formula1>"Select, Excess (+), Less (-)"</formula1>
    </dataValidation>
    <dataValidation type="list" allowBlank="1" showInputMessage="1" showErrorMessage="1" sqref="L13 L14 L15 L16 L17 L18 L19 L20 L21 L22 L23 L24 L25 L26 L27 L28 L29 L30 L31 L32 L33 L34 L35 L36 L37">
      <formula1>"INR"</formula1>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37">
      <formula1>0</formula1>
      <formula2>999999999999999</formula2>
    </dataValidation>
    <dataValidation allowBlank="1" showInputMessage="1" showErrorMessage="1" promptTitle="Item Description" prompt="Please enter Item Description in text" sqref="B18:B3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allowBlank="1" showInputMessage="1" showErrorMessage="1" promptTitle="Units" prompt="Please enter Units in text" sqref="E13:E37"/>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allowBlank="1" showInputMessage="1" showErrorMessage="1" promptTitle="Itemcode/Make" prompt="Please enter text" sqref="C13:C37"/>
    <dataValidation type="decimal" allowBlank="1" showInputMessage="1" showErrorMessage="1" errorTitle="Invalid Entry" error="Only Numeric Values are allowed. " sqref="A13:A37">
      <formula1>0</formula1>
      <formula2>999999999999999</formula2>
    </dataValidation>
    <dataValidation type="list" showInputMessage="1" showErrorMessage="1" sqref="I13:I37">
      <formula1>"Excess(+), Less(-)"</formula1>
    </dataValidation>
    <dataValidation allowBlank="1" showInputMessage="1" showErrorMessage="1" promptTitle="Addition / Deduction" prompt="Please Choose the correct One" sqref="J13:J37"/>
    <dataValidation type="list" allowBlank="1" showInputMessage="1" showErrorMessage="1" sqref="C2">
      <formula1>"Normal, SingleWindow, Alternate"</formula1>
    </dataValidation>
    <dataValidation type="list" allowBlank="1" showInputMessage="1" showErrorMessage="1" sqref="K13:K3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2</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cp:lastModifiedBy>
  <cp:lastPrinted>2015-01-07T05:41:29Z</cp:lastPrinted>
  <dcterms:created xsi:type="dcterms:W3CDTF">2009-01-30T06:42:42Z</dcterms:created>
  <dcterms:modified xsi:type="dcterms:W3CDTF">2021-10-08T09:57:54Z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