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840" windowHeight="1216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'BoQ1'!$A$1:$BC$43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<sst xmlns="http://schemas.openxmlformats.org/spreadsheetml/2006/main" count="283" uniqueCount="120">
  <si>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</si>
  <si>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</si>
  <si>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</si>
  <si>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</si>
  <si>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</si>
  <si>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</si>
  <si>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</si>
  <si>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</si>
  <si>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</si>
  <si>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</si>
  <si>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</si>
  <si>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</si>
  <si>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</si>
  <si>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</si>
  <si>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</si>
  <si>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</si>
  <si>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</si>
  <si>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</si>
  <si>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</si>
  <si>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</si>
  <si>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</si>
  <si>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</si>
  <si>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</si>
  <si>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</si>
  <si>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</si>
  <si>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</si>
  <si>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</si>
  <si>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</si>
  <si>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</si>
  <si>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</si>
  <si>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</si>
  <si>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</si>
  <si>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</si>
  <si>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</si>
  <si>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</si>
  <si>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</si>
  <si>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</si>
  <si>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</si>
  <si>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</si>
  <si>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</si>
  <si>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</si>
  <si>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</si>
  <si>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</si>
  <si>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</si>
  <si>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</si>
  <si>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</si>
  <si>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</si>
  <si>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</si>
  <si>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</si>
  <si>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</si>
  <si>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</si>
  <si>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</si>
  <si>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t>Select</t>
  </si>
  <si>
    <r>
      <t xml:space="preserve"> Rate in
</t>
    </r>
    <r>
      <rPr>
        <b/>
        <sz val="11"/>
        <color indexed="10"/>
        <rFont val="Arial"/>
        <family val="2"/>
      </rPr>
      <t>Rs.      P</t>
    </r>
  </si>
  <si>
    <t>Item1</t>
  </si>
  <si>
    <t>Item2</t>
  </si>
  <si>
    <t>Item3</t>
  </si>
  <si>
    <t>Item4</t>
  </si>
  <si>
    <t>Item5</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</si>
  <si>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</si>
  <si>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</si>
  <si>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</si>
  <si>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</si>
  <si>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</si>
  <si>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</si>
  <si>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</si>
  <si>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</si>
  <si>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</si>
  <si>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</si>
  <si>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</si>
  <si>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</si>
  <si>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</si>
  <si>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</si>
  <si>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</si>
  <si>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</si>
  <si>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</si>
  <si>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</si>
  <si>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</si>
  <si>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</si>
  <si>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</si>
  <si>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</si>
  <si>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</si>
  <si>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Stripping off worn out plaster and raking out joints of walls, ceilings etc. Up to any height and in any floor including removing rubbish within a lead of 75m as directed.</t>
  </si>
  <si>
    <t>Sqm</t>
  </si>
  <si>
    <t xml:space="preserve">Applying 2 coats of bonding agent with synthetic multi functional rubber emulsion having adhesive and water proofing properties by mixing with water in proportion (1 bonding agent : 4 water : 6 cement) as per Manufacturer’s specification </t>
  </si>
  <si>
    <t xml:space="preserve">Stitching crack in brick wall by carefully cutting and face brick 125 mm deep in to the wall cleaning the gap and filling up the same with precast concrete block( 250x125 x 150).     </t>
  </si>
  <si>
    <t>Each</t>
  </si>
  <si>
    <t>Band moulding (horizontal or vertical) rectangular section, made with cement plaster (1:4) complete</t>
  </si>
  <si>
    <t>mtr</t>
  </si>
  <si>
    <t>Repairing crack in wall by cement grouting (1 : 2) including widening the crack on the surface (into V section) cleaning and packing the same with cement mortar (1 : 2) and finishing off to match with adjacent surface.</t>
  </si>
  <si>
    <t xml:space="preserve">Cement concrete (1:1.5:3) with graded stone chips 5.6 mm size with hexagonal square mesh wire netting, I.R.C. fabric mesh or X.P. M. fitted and fixed after tying the existing reinforcement on concrete without distributing the same and with proper scarping and cleaning the reinforcement and disturbed concrete with wire brush etc. after applying a coat of cement including the cost of wire netting I.R.C or X. P. M. &amp; cost of all handling and scaffolding complete as per direction of Engineer-in -charge.
25mmth. 
</t>
  </si>
  <si>
    <t xml:space="preserve">Plaster (to wall, floor, ceiling etc.) with sand and cement mortar including rounding off or chamfering corners as directed and raking out joints including throating, nosing and drip course, scaffolding/staging where necessary 
With 1:6 cement mortar .
25 mm thick plaster
</t>
  </si>
  <si>
    <t xml:space="preserve">Dismantling H.C.I. pipe with fittings including melting lead caulked joints
100 mm dia.
4x15.00=60.00
</t>
  </si>
  <si>
    <t>Rmt</t>
  </si>
  <si>
    <t xml:space="preserve">Supplying fitting fixing UPVC pipe conforming to is-13592-1992.
110 mm
</t>
  </si>
  <si>
    <t xml:space="preserve">Supplying best Indian sheet glass panes set in putty and fitted and fixed with nails and putty complete.
3 mm thick. 
</t>
  </si>
  <si>
    <t xml:space="preserve">Renewing worn out putty of glass panes : 
 Panes not exceeding 0.2 Sq.m
</t>
  </si>
  <si>
    <t xml:space="preserve">Wood work in door and window frame fitted and fixed in position complete including a protective coat of painting at the contact surface of the frame excluding cost of concrete, Iron Butt Hinges and M.S clamps. (The quantum should be corrected up to three decimals).
Sal : Malayasian
</t>
  </si>
  <si>
    <t>Cum</t>
  </si>
  <si>
    <t xml:space="preserve">Panel shutters of door and window, as per design (each panel consisting of single plank without joint), including fitting and fixing the same in position but excluding the cost of hinge and other fittings
Ordinary Teak Wood.
</t>
  </si>
  <si>
    <t xml:space="preserve">Glazed shutters of doors, windows, fan light, clerestory windows etc. as per design (with ordinary glass of 7.4kg./sq.m. 3mm. Thick) fitted with putty bed and teak wood bead and nails including fitting and fixing shutter in position but excluding the cost of hinges and other fittings. cost of glass, putty, wooded beads etc
Ordinary Teak Wood
</t>
  </si>
  <si>
    <t>Fixed louver shutters of doors and windows as per design, including fitting &amp; fixing same in position but excluding the cost of hinges and other fittings in ground floor</t>
  </si>
  <si>
    <t>Hire and labour charges for 100 mm dia bamboo railing on 150 mm dia Jhau/Eucalyptus or other approved timber posts each 2.0 m in length, tied 2 number post strongly with coir ropes in the fashion of a scissor with a spacing of 1.8 m over pacca road without damaging the surface and tying strongly 3 (three) rows of bamboo railing on each leg.</t>
  </si>
  <si>
    <t>Mtr.</t>
  </si>
  <si>
    <t>Labour for fitting and fixing special type M.S clamp with necessary wooden packing for necessary scaffolding and tightening the bolts and nuts and one coat of white painting complete.</t>
  </si>
  <si>
    <t>Renewing ornamental baluster (Balustrade) as per design including mending good all damages complete.</t>
  </si>
  <si>
    <t>Sealing new expansion joint with Elastomeric Polysulphide Sealant of gap size 50mm X 25mm Including cleaning of the expansion joint thoroughly, mending of edges &amp; surface, placing 50mm dia Backer rod as back up material with the cost of materials, labours, &amp; all other incidental charges as per manufacturer's specification &amp; direction of Engineer-in charge.</t>
  </si>
  <si>
    <t>Mtr</t>
  </si>
  <si>
    <t>Uprooting and removing plants from the surface of walls parapet etc and making good damages. (Repairing of damages to be paid separately)</t>
  </si>
  <si>
    <t>Labour for propping up overhead members as a precautionary measure against falling as directed with necessary planks, Eucalyptus props, packing nails, wire ropes, iron wires etc. including hire charges of all materials fitting, fixing dismantling and removing the props etc and all ancillary works in this connection complete.</t>
  </si>
  <si>
    <t xml:space="preserve">Scraping of moss, blisters etc. thoroughly from exterior surface of walls necessitating the use of scraper, wire brush etc.(Payment against this item will be made only when this has been done on the specific direction of Engineer-in-charge.
102.65x24.00=2463.6
Chaja-4x102.0x2x0.6=489.60
Projection   4x3x60.5x.75(av)=544.5
Parapet-102.65x1.2=123.18
Bottom of parapet 60.5x.75x2=90.75
Vertical pillar=2x2.0x20x2=160
Ornamental curve  etc=2x2x50x.6x.5=60.00
4000(approx)x add 5%
</t>
  </si>
  <si>
    <t xml:space="preserve">Applying Exterior grade Acrylic primer of approved quality and brand on plastered or concrete surface old or new surface to receive decorative textured (matt finish) or smooth finish acrylic exterior emulsion paint including scraping and preparing the surface thoroughly, complete as per manufacturer's specification and as per direction of the Engineer in charge.
Two coats
</t>
  </si>
  <si>
    <t xml:space="preserve">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Super Protective 100% Acrylic Emulsion.
</t>
  </si>
  <si>
    <t xml:space="preserve">Priming one coat on timber or plastered surface with synthetic oil bound primer of approved quality including smoothening surfaces by  sand papering.
Skirting-88.65x1.2=106.38
Net-23x1.8x3.0x1.5=186.3
Fix luver-8x1.5x1.8x3.6=77.76
Glass wind.-18x1.5x1.2x2=64.8
Varandah grill-3x23x1.95x1.2=161.46
Add 5%
</t>
  </si>
  <si>
    <t>Painting with best quality synthetic enamel paint of approved make and brand including smoothening surface by sand papering etc. including using of approved putty etc. on the surface,</t>
  </si>
  <si>
    <t xml:space="preserve">Rendering the surface of wall  with white cement base water proof wall putty of approved make &amp; brand
(544.5+123.18+160+60)=887.68 
24x60.5=1452
</t>
  </si>
  <si>
    <t>Removal of rubbish, earth etc from the working site and disposal the same beyond the compound</t>
  </si>
  <si>
    <t>Name of Work: URGENT  REPAIRING  AND PAINTING AT SOUTHSIDE,  AND EAST SIDE( OUT SIDE  AREA ) OF PALIT BUILDING IN  RAJA BAZAR SCIENCE COLLEGE CAMPUS UNDER  UNIVERSITY OF  CALCUTTA  DURING  THE  F.Y. - 2021-22</t>
  </si>
  <si>
    <t>Tender Inviting Authority: Office of the  Engineer Darbhanga Building, 87/1 College Street Kolkata- 700073, University Of Calcutta</t>
  </si>
  <si>
    <t xml:space="preserve">Contract No: ET/ENG/112/21-22          Date: - 08-10-2021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</si>
</sst>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 numFmtId="178" formatCode="0.0000000"/>
    <numFmt numFmtId="179" formatCode="0.00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1"/>
      <color indexed="17"/>
      <name val="Arial"/>
      <family val="2"/>
    </font>
    <font>
      <b/>
      <sz val="14"/>
      <color indexed="57"/>
      <name val="Arial"/>
      <family val="2"/>
    </font>
    <font>
      <b/>
      <sz val="12"/>
      <color indexed="16"/>
      <name val="Arial"/>
      <family val="2"/>
    </font>
    <font>
      <b/>
      <sz val="11"/>
      <color indexed="16"/>
      <name val="Arial"/>
      <family val="2"/>
    </font>
    <font>
      <b/>
      <u val="single"/>
      <sz val="16"/>
      <color indexed="10"/>
      <name val="Arial"/>
      <family val="2"/>
    </font>
    <font>
      <b/>
      <sz val="12"/>
      <name val="Arial"/>
      <family val="2"/>
    </font>
    <font>
      <b/>
      <i/>
      <sz val="14"/>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1"/>
      <color rgb="FF00B050"/>
      <name val="Arial"/>
      <family val="2"/>
    </font>
    <font>
      <b/>
      <sz val="14"/>
      <color theme="6" tint="-0.4999699890613556"/>
      <name val="Arial"/>
      <family val="2"/>
    </font>
    <font>
      <b/>
      <sz val="12"/>
      <color rgb="FF800000"/>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style="thin"/>
      <right style="medium"/>
      <top style="thin"/>
      <bottom style="thin"/>
    </border>
    <border>
      <left/>
      <right style="thin"/>
      <top style="thin"/>
      <bottom style="thin"/>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0">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4"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2" xfId="59" applyNumberFormat="1" applyFont="1" applyFill="1" applyBorder="1" applyAlignment="1">
      <alignment horizontal="center" vertical="top" wrapText="1"/>
      <protection/>
    </xf>
    <xf numFmtId="0" fontId="67"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3" fillId="0" borderId="11" xfId="59" applyNumberFormat="1" applyFont="1" applyFill="1" applyBorder="1" applyAlignment="1">
      <alignment vertical="top"/>
      <protection/>
    </xf>
    <xf numFmtId="0" fontId="2" fillId="0" borderId="11" xfId="57" applyNumberFormat="1" applyFont="1" applyFill="1" applyBorder="1" applyAlignment="1" applyProtection="1">
      <alignment horizontal="center" vertical="top" wrapText="1"/>
      <protection locked="0"/>
    </xf>
    <xf numFmtId="0" fontId="3" fillId="0" borderId="11" xfId="59" applyNumberFormat="1" applyFont="1" applyFill="1" applyBorder="1" applyAlignment="1">
      <alignment vertical="top" wrapText="1"/>
      <protection/>
    </xf>
    <xf numFmtId="0" fontId="2" fillId="0" borderId="10" xfId="57" applyNumberFormat="1" applyFont="1" applyFill="1" applyBorder="1" applyAlignment="1" applyProtection="1">
      <alignment horizontal="center" vertical="top" wrapText="1"/>
      <protection locked="0"/>
    </xf>
    <xf numFmtId="0" fontId="68"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0" fontId="67" fillId="0" borderId="10" xfId="59" applyNumberFormat="1" applyFont="1" applyFill="1" applyBorder="1" applyAlignment="1">
      <alignment horizontal="center" vertical="top" wrapText="1"/>
      <protection/>
    </xf>
    <xf numFmtId="174" fontId="2" fillId="0" borderId="16" xfId="59" applyNumberFormat="1" applyFont="1" applyFill="1" applyBorder="1" applyAlignment="1">
      <alignment horizontal="right" vertical="top"/>
      <protection/>
    </xf>
    <xf numFmtId="174" fontId="6" fillId="0" borderId="11" xfId="59" applyNumberFormat="1" applyFont="1" applyFill="1" applyBorder="1" applyAlignment="1">
      <alignment vertical="top"/>
      <protection/>
    </xf>
    <xf numFmtId="174" fontId="69" fillId="0" borderId="11" xfId="59" applyNumberFormat="1" applyFont="1" applyFill="1" applyBorder="1" applyAlignment="1">
      <alignment vertical="top"/>
      <protection/>
    </xf>
    <xf numFmtId="174" fontId="2" fillId="0" borderId="16" xfId="58" applyNumberFormat="1" applyFont="1" applyFill="1" applyBorder="1" applyAlignment="1">
      <alignment horizontal="right" vertical="top"/>
      <protection/>
    </xf>
    <xf numFmtId="174" fontId="6" fillId="0" borderId="17" xfId="59" applyNumberFormat="1" applyFont="1" applyFill="1" applyBorder="1" applyAlignment="1">
      <alignment vertical="top"/>
      <protection/>
    </xf>
    <xf numFmtId="174" fontId="6" fillId="0" borderId="18" xfId="59" applyNumberFormat="1" applyFont="1" applyFill="1" applyBorder="1" applyAlignment="1">
      <alignment horizontal="right" vertical="top"/>
      <protection/>
    </xf>
    <xf numFmtId="174" fontId="2" fillId="33" borderId="19" xfId="57" applyNumberFormat="1" applyFont="1" applyFill="1" applyBorder="1" applyAlignment="1" applyProtection="1">
      <alignment horizontal="right" vertical="top"/>
      <protection locked="0"/>
    </xf>
    <xf numFmtId="174" fontId="2" fillId="33" borderId="11" xfId="57" applyNumberFormat="1" applyFont="1" applyFill="1" applyBorder="1" applyAlignment="1" applyProtection="1">
      <alignment horizontal="right" vertical="top"/>
      <protection locked="0"/>
    </xf>
    <xf numFmtId="0" fontId="70" fillId="33" borderId="10" xfId="59" applyNumberFormat="1" applyFont="1" applyFill="1" applyBorder="1" applyAlignment="1" applyProtection="1">
      <alignment vertical="center" wrapText="1"/>
      <protection locked="0"/>
    </xf>
    <xf numFmtId="177" fontId="71" fillId="33" borderId="10" xfId="64" applyNumberFormat="1" applyFont="1" applyFill="1" applyBorder="1" applyAlignment="1" applyProtection="1">
      <alignment horizontal="center" vertical="center"/>
      <protection locked="0"/>
    </xf>
    <xf numFmtId="0" fontId="2" fillId="33" borderId="13" xfId="59" applyNumberFormat="1" applyFont="1" applyFill="1" applyBorder="1" applyAlignment="1" applyProtection="1">
      <alignment horizontal="left" vertical="top"/>
      <protection locked="0"/>
    </xf>
    <xf numFmtId="0" fontId="2" fillId="0" borderId="15" xfId="59" applyNumberFormat="1" applyFont="1" applyFill="1" applyBorder="1" applyAlignment="1" applyProtection="1">
      <alignment horizontal="left" vertical="top"/>
      <protection locked="0"/>
    </xf>
    <xf numFmtId="0" fontId="2" fillId="0" borderId="17" xfId="59" applyNumberFormat="1" applyFont="1" applyFill="1" applyBorder="1" applyAlignment="1" applyProtection="1">
      <alignment horizontal="left" vertical="top"/>
      <protection locked="0"/>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17" xfId="59"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0" xfId="57" applyNumberFormat="1" applyFont="1" applyFill="1" applyBorder="1" applyAlignment="1" applyProtection="1">
      <alignment horizontal="center" wrapText="1"/>
      <protection locked="0"/>
    </xf>
    <xf numFmtId="0" fontId="10" fillId="0" borderId="0" xfId="0" applyFont="1" applyAlignment="1">
      <alignment horizontal="center" vertical="center"/>
    </xf>
    <xf numFmtId="0" fontId="44"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center" vertical="center" wrapText="1"/>
      <protection/>
    </xf>
    <xf numFmtId="0" fontId="60" fillId="0" borderId="11" xfId="0" applyFont="1" applyFill="1" applyBorder="1" applyAlignment="1">
      <alignment horizontal="center" vertical="center"/>
    </xf>
    <xf numFmtId="2" fontId="2" fillId="0" borderId="11" xfId="59" applyNumberFormat="1" applyFont="1" applyFill="1" applyBorder="1" applyAlignment="1">
      <alignment vertical="top"/>
      <protection/>
    </xf>
    <xf numFmtId="2" fontId="2" fillId="0" borderId="11" xfId="59" applyNumberFormat="1" applyFont="1" applyFill="1" applyBorder="1" applyAlignment="1">
      <alignment horizontal="center" vertical="center" wrapText="1"/>
      <protection/>
    </xf>
    <xf numFmtId="0" fontId="45" fillId="0" borderId="11" xfId="59" applyNumberFormat="1" applyFont="1" applyFill="1" applyBorder="1" applyAlignment="1">
      <alignment vertical="top"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63.17.9\Share\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44"/>
  <sheetViews>
    <sheetView showGridLines="0" zoomScale="75" zoomScaleNormal="75" zoomScalePageLayoutView="0" workbookViewId="0" topLeftCell="A1">
      <selection activeCell="A7" sqref="A7:BC7"/>
    </sheetView>
  </sheetViews>
  <sheetFormatPr defaultColWidth="9.140625" defaultRowHeight="15"/>
  <cols>
    <col min="1" max="1" width="14.8515625" style="25" customWidth="1"/>
    <col min="2" max="2" width="44.57421875" style="25" customWidth="1"/>
    <col min="3" max="3" width="23.421875" style="25" hidden="1" customWidth="1"/>
    <col min="4" max="4" width="15.140625" style="25" customWidth="1"/>
    <col min="5" max="5" width="14.140625" style="25" customWidth="1"/>
    <col min="6" max="6" width="15.57421875" style="25" customWidth="1"/>
    <col min="7" max="7" width="14.140625" style="25" hidden="1" customWidth="1"/>
    <col min="8" max="10" width="12.140625" style="25" hidden="1" customWidth="1"/>
    <col min="11" max="11" width="19.57421875" style="25" hidden="1" customWidth="1"/>
    <col min="12" max="12" width="14.28125" style="25" hidden="1" customWidth="1"/>
    <col min="13" max="13" width="17.421875" style="25" hidden="1" customWidth="1"/>
    <col min="14" max="14" width="15.28125" style="49" hidden="1" customWidth="1"/>
    <col min="15" max="15" width="14.28125" style="25" hidden="1" customWidth="1"/>
    <col min="16" max="16" width="17.28125" style="25" hidden="1" customWidth="1"/>
    <col min="17" max="17" width="18.421875" style="25" hidden="1" customWidth="1"/>
    <col min="18" max="18" width="17.421875" style="25" hidden="1" customWidth="1"/>
    <col min="19" max="19" width="14.7109375" style="25" hidden="1" customWidth="1"/>
    <col min="20" max="20" width="14.8515625" style="25" hidden="1" customWidth="1"/>
    <col min="21" max="21" width="16.421875" style="25" hidden="1" customWidth="1"/>
    <col min="22" max="22" width="13.00390625" style="25" hidden="1" customWidth="1"/>
    <col min="23" max="51" width="9.140625" style="25" hidden="1" customWidth="1"/>
    <col min="52" max="52" width="10.28125" style="25" hidden="1" customWidth="1"/>
    <col min="53" max="53" width="21.7109375" style="25" customWidth="1"/>
    <col min="54" max="54" width="18.8515625" style="25" hidden="1" customWidth="1"/>
    <col min="55" max="55" width="50.140625" style="25" customWidth="1"/>
    <col min="56" max="238" width="9.140625" style="25" customWidth="1"/>
    <col min="239" max="243" width="9.140625" style="26" customWidth="1"/>
    <col min="244" max="16384" width="9.140625" style="25" customWidth="1"/>
  </cols>
  <sheetData>
    <row r="1" spans="1:243" s="1" customFormat="1" ht="27" customHeight="1">
      <c r="A1" s="70" t="str">
        <f>B2&amp;" BoQ"</f>
        <v>Percentage BoQ</v>
      </c>
      <c r="B1" s="70"/>
      <c r="C1" s="70"/>
      <c r="D1" s="70"/>
      <c r="E1" s="70"/>
      <c r="F1" s="70"/>
      <c r="G1" s="70"/>
      <c r="H1" s="70"/>
      <c r="I1" s="70"/>
      <c r="J1" s="70"/>
      <c r="K1" s="70"/>
      <c r="L1" s="70"/>
      <c r="O1" s="2"/>
      <c r="P1" s="2"/>
      <c r="Q1" s="3"/>
      <c r="IE1" s="3"/>
      <c r="IF1" s="3"/>
      <c r="IG1" s="3"/>
      <c r="IH1" s="3"/>
      <c r="II1" s="3"/>
    </row>
    <row r="2" spans="1:17" s="1" customFormat="1" ht="25.5" customHeight="1" hidden="1">
      <c r="A2" s="27" t="s">
        <v>3</v>
      </c>
      <c r="B2" s="27" t="s">
        <v>44</v>
      </c>
      <c r="C2" s="27" t="s">
        <v>4</v>
      </c>
      <c r="D2" s="27" t="s">
        <v>5</v>
      </c>
      <c r="E2" s="27" t="s">
        <v>6</v>
      </c>
      <c r="J2" s="4"/>
      <c r="K2" s="4"/>
      <c r="L2" s="4"/>
      <c r="O2" s="2"/>
      <c r="P2" s="2"/>
      <c r="Q2" s="3"/>
    </row>
    <row r="3" spans="1:243" s="1" customFormat="1" ht="30" customHeight="1" hidden="1">
      <c r="A3" s="1" t="s">
        <v>49</v>
      </c>
      <c r="C3" s="1" t="s">
        <v>48</v>
      </c>
      <c r="IE3" s="3"/>
      <c r="IF3" s="3"/>
      <c r="IG3" s="3"/>
      <c r="IH3" s="3"/>
      <c r="II3" s="3"/>
    </row>
    <row r="4" spans="1:243" s="5" customFormat="1" ht="30.75" customHeight="1">
      <c r="A4" s="71" t="s">
        <v>118</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6"/>
      <c r="IF4" s="6"/>
      <c r="IG4" s="6"/>
      <c r="IH4" s="6"/>
      <c r="II4" s="6"/>
    </row>
    <row r="5" spans="1:243" s="5" customFormat="1" ht="30.75" customHeight="1">
      <c r="A5" s="71" t="s">
        <v>117</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6"/>
      <c r="IF5" s="6"/>
      <c r="IG5" s="6"/>
      <c r="IH5" s="6"/>
      <c r="II5" s="6"/>
    </row>
    <row r="6" spans="1:243" s="5" customFormat="1" ht="30.75" customHeight="1">
      <c r="A6" s="71" t="s">
        <v>119</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6"/>
      <c r="IF6" s="6"/>
      <c r="IG6" s="6"/>
      <c r="IH6" s="6"/>
      <c r="II6" s="6"/>
    </row>
    <row r="7" spans="1:243" s="5"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6"/>
      <c r="IF7" s="6"/>
      <c r="IG7" s="6"/>
      <c r="IH7" s="6"/>
      <c r="II7" s="6"/>
    </row>
    <row r="8" spans="1:243" s="7" customFormat="1" ht="58.5" customHeight="1">
      <c r="A8" s="28" t="s">
        <v>50</v>
      </c>
      <c r="B8" s="61"/>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3"/>
      <c r="IE8" s="8"/>
      <c r="IF8" s="8"/>
      <c r="IG8" s="8"/>
      <c r="IH8" s="8"/>
      <c r="II8" s="8"/>
    </row>
    <row r="9" spans="1:243" s="9" customFormat="1" ht="61.5" customHeight="1">
      <c r="A9" s="64"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29"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50" t="s">
        <v>51</v>
      </c>
      <c r="BB11" s="30" t="s">
        <v>30</v>
      </c>
      <c r="BC11" s="30" t="s">
        <v>31</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18" customFormat="1" ht="94.5">
      <c r="A13" s="31">
        <v>1</v>
      </c>
      <c r="B13" s="74" t="s">
        <v>82</v>
      </c>
      <c r="C13" s="75" t="s">
        <v>54</v>
      </c>
      <c r="D13" s="76">
        <v>750</v>
      </c>
      <c r="E13" s="75" t="s">
        <v>83</v>
      </c>
      <c r="F13" s="77">
        <v>19</v>
      </c>
      <c r="G13" s="20"/>
      <c r="H13" s="15"/>
      <c r="I13" s="32" t="s">
        <v>35</v>
      </c>
      <c r="J13" s="16">
        <f aca="true" t="shared" si="0" ref="J13:J18">IF(I13="Less(-)",-1,1)</f>
        <v>1</v>
      </c>
      <c r="K13" s="17" t="s">
        <v>45</v>
      </c>
      <c r="L13" s="17" t="s">
        <v>6</v>
      </c>
      <c r="M13" s="57"/>
      <c r="N13" s="20"/>
      <c r="O13" s="20"/>
      <c r="P13" s="35"/>
      <c r="Q13" s="20"/>
      <c r="R13" s="20"/>
      <c r="S13" s="35"/>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51">
        <f>total_amount_ba($B$2,$D$2,D13,F13,J13,K13,M13)</f>
        <v>14250</v>
      </c>
      <c r="BB13" s="54">
        <f>BA13+SUM(N13:AZ13)</f>
        <v>14250</v>
      </c>
      <c r="BC13" s="34" t="str">
        <f>SpellNumber(L13,BB13)</f>
        <v>INR  Fourteen Thousand Two Hundred &amp; Fifty  Only</v>
      </c>
      <c r="IE13" s="19">
        <v>1.01</v>
      </c>
      <c r="IF13" s="19" t="s">
        <v>36</v>
      </c>
      <c r="IG13" s="19" t="s">
        <v>33</v>
      </c>
      <c r="IH13" s="19">
        <v>123.223</v>
      </c>
      <c r="II13" s="19" t="s">
        <v>34</v>
      </c>
    </row>
    <row r="14" spans="1:243" s="18" customFormat="1" ht="141.75">
      <c r="A14" s="31">
        <v>2</v>
      </c>
      <c r="B14" s="74" t="s">
        <v>84</v>
      </c>
      <c r="C14" s="75" t="s">
        <v>55</v>
      </c>
      <c r="D14" s="75">
        <v>750</v>
      </c>
      <c r="E14" s="75" t="s">
        <v>83</v>
      </c>
      <c r="F14" s="77">
        <v>88</v>
      </c>
      <c r="G14" s="20"/>
      <c r="H14" s="20"/>
      <c r="I14" s="32" t="s">
        <v>35</v>
      </c>
      <c r="J14" s="16">
        <f t="shared" si="0"/>
        <v>1</v>
      </c>
      <c r="K14" s="17" t="s">
        <v>45</v>
      </c>
      <c r="L14" s="17" t="s">
        <v>6</v>
      </c>
      <c r="M14" s="58"/>
      <c r="N14" s="20"/>
      <c r="O14" s="20"/>
      <c r="P14" s="35"/>
      <c r="Q14" s="20"/>
      <c r="R14" s="20"/>
      <c r="S14" s="35"/>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51">
        <f>total_amount_ba($B$2,$D$2,D14,F14,J14,K14,M14)</f>
        <v>66000</v>
      </c>
      <c r="BB14" s="54">
        <f>BA14+SUM(N14:AZ14)</f>
        <v>66000</v>
      </c>
      <c r="BC14" s="34" t="str">
        <f>SpellNumber(L14,BB14)</f>
        <v>INR  Sixty Six Thousand    Only</v>
      </c>
      <c r="IE14" s="19">
        <v>1.02</v>
      </c>
      <c r="IF14" s="19" t="s">
        <v>37</v>
      </c>
      <c r="IG14" s="19" t="s">
        <v>38</v>
      </c>
      <c r="IH14" s="19">
        <v>213</v>
      </c>
      <c r="II14" s="19" t="s">
        <v>34</v>
      </c>
    </row>
    <row r="15" spans="1:243" s="18" customFormat="1" ht="94.5">
      <c r="A15" s="31">
        <v>3</v>
      </c>
      <c r="B15" s="74" t="s">
        <v>85</v>
      </c>
      <c r="C15" s="75" t="s">
        <v>56</v>
      </c>
      <c r="D15" s="75">
        <v>50</v>
      </c>
      <c r="E15" s="75" t="s">
        <v>86</v>
      </c>
      <c r="F15" s="77">
        <v>100</v>
      </c>
      <c r="G15" s="20"/>
      <c r="H15" s="20"/>
      <c r="I15" s="32" t="s">
        <v>35</v>
      </c>
      <c r="J15" s="16">
        <f t="shared" si="0"/>
        <v>1</v>
      </c>
      <c r="K15" s="17" t="s">
        <v>45</v>
      </c>
      <c r="L15" s="17" t="s">
        <v>6</v>
      </c>
      <c r="M15" s="58"/>
      <c r="N15" s="20"/>
      <c r="O15" s="20"/>
      <c r="P15" s="35"/>
      <c r="Q15" s="20"/>
      <c r="R15" s="20"/>
      <c r="S15" s="35"/>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51">
        <f>total_amount_ba($B$2,$D$2,D15,F15,J15,K15,M15)</f>
        <v>5000</v>
      </c>
      <c r="BB15" s="54">
        <f>BA15+SUM(N15:AZ15)</f>
        <v>5000</v>
      </c>
      <c r="BC15" s="34" t="str">
        <f>SpellNumber(L15,BB15)</f>
        <v>INR  Five Thousand    Only</v>
      </c>
      <c r="IE15" s="19">
        <v>2</v>
      </c>
      <c r="IF15" s="19" t="s">
        <v>32</v>
      </c>
      <c r="IG15" s="19" t="s">
        <v>39</v>
      </c>
      <c r="IH15" s="19">
        <v>10</v>
      </c>
      <c r="II15" s="19" t="s">
        <v>34</v>
      </c>
    </row>
    <row r="16" spans="1:243" s="18" customFormat="1" ht="47.25">
      <c r="A16" s="31">
        <v>4</v>
      </c>
      <c r="B16" s="74" t="s">
        <v>87</v>
      </c>
      <c r="C16" s="75" t="s">
        <v>57</v>
      </c>
      <c r="D16" s="75">
        <v>150</v>
      </c>
      <c r="E16" s="75" t="s">
        <v>88</v>
      </c>
      <c r="F16" s="77">
        <v>38.12</v>
      </c>
      <c r="G16" s="20"/>
      <c r="H16" s="20"/>
      <c r="I16" s="32" t="s">
        <v>35</v>
      </c>
      <c r="J16" s="16">
        <f t="shared" si="0"/>
        <v>1</v>
      </c>
      <c r="K16" s="17" t="s">
        <v>45</v>
      </c>
      <c r="L16" s="17" t="s">
        <v>6</v>
      </c>
      <c r="M16" s="58"/>
      <c r="N16" s="20"/>
      <c r="O16" s="20"/>
      <c r="P16" s="35"/>
      <c r="Q16" s="20"/>
      <c r="R16" s="20"/>
      <c r="S16" s="35"/>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51">
        <f>total_amount_ba($B$2,$D$2,D16,F16,J16,K16,M16)</f>
        <v>5718</v>
      </c>
      <c r="BB16" s="54">
        <f>BA16+SUM(N16:AZ16)</f>
        <v>5718</v>
      </c>
      <c r="BC16" s="34" t="str">
        <f>SpellNumber(L16,BB16)</f>
        <v>INR  Five Thousand Seven Hundred &amp; Eighteen  Only</v>
      </c>
      <c r="IE16" s="19">
        <v>3</v>
      </c>
      <c r="IF16" s="19" t="s">
        <v>40</v>
      </c>
      <c r="IG16" s="19" t="s">
        <v>41</v>
      </c>
      <c r="IH16" s="19">
        <v>10</v>
      </c>
      <c r="II16" s="19" t="s">
        <v>34</v>
      </c>
    </row>
    <row r="17" spans="1:243" s="18" customFormat="1" ht="94.5">
      <c r="A17" s="31">
        <v>5</v>
      </c>
      <c r="B17" s="74" t="s">
        <v>89</v>
      </c>
      <c r="C17" s="75" t="s">
        <v>58</v>
      </c>
      <c r="D17" s="75">
        <v>300</v>
      </c>
      <c r="E17" s="75" t="s">
        <v>88</v>
      </c>
      <c r="F17" s="77">
        <v>13.6</v>
      </c>
      <c r="G17" s="20"/>
      <c r="H17" s="20"/>
      <c r="I17" s="32" t="s">
        <v>35</v>
      </c>
      <c r="J17" s="16">
        <f t="shared" si="0"/>
        <v>1</v>
      </c>
      <c r="K17" s="17" t="s">
        <v>45</v>
      </c>
      <c r="L17" s="17" t="s">
        <v>6</v>
      </c>
      <c r="M17" s="58"/>
      <c r="N17" s="20"/>
      <c r="O17" s="20"/>
      <c r="P17" s="35"/>
      <c r="Q17" s="20"/>
      <c r="R17" s="20"/>
      <c r="S17" s="35"/>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51">
        <f>total_amount_ba($B$2,$D$2,D17,F17,J17,K17,M17)</f>
        <v>4080</v>
      </c>
      <c r="BB17" s="54">
        <f>BA17+SUM(N17:AZ17)</f>
        <v>4080</v>
      </c>
      <c r="BC17" s="34" t="str">
        <f>SpellNumber(L17,BB17)</f>
        <v>INR  Four Thousand  &amp;Eighty  Only</v>
      </c>
      <c r="IE17" s="19">
        <v>1.01</v>
      </c>
      <c r="IF17" s="19" t="s">
        <v>36</v>
      </c>
      <c r="IG17" s="19" t="s">
        <v>33</v>
      </c>
      <c r="IH17" s="19">
        <v>123.223</v>
      </c>
      <c r="II17" s="19" t="s">
        <v>34</v>
      </c>
    </row>
    <row r="18" spans="1:243" s="18" customFormat="1" ht="267.75">
      <c r="A18" s="31">
        <v>6</v>
      </c>
      <c r="B18" s="74" t="s">
        <v>90</v>
      </c>
      <c r="C18" s="75" t="s">
        <v>59</v>
      </c>
      <c r="D18" s="75">
        <v>100</v>
      </c>
      <c r="E18" s="75" t="s">
        <v>83</v>
      </c>
      <c r="F18" s="77">
        <v>517</v>
      </c>
      <c r="G18" s="20"/>
      <c r="H18" s="20"/>
      <c r="I18" s="32" t="s">
        <v>35</v>
      </c>
      <c r="J18" s="16">
        <f t="shared" si="0"/>
        <v>1</v>
      </c>
      <c r="K18" s="17" t="s">
        <v>45</v>
      </c>
      <c r="L18" s="17" t="s">
        <v>6</v>
      </c>
      <c r="M18" s="58"/>
      <c r="N18" s="20"/>
      <c r="O18" s="20"/>
      <c r="P18" s="35"/>
      <c r="Q18" s="20"/>
      <c r="R18" s="20"/>
      <c r="S18" s="35"/>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6"/>
      <c r="AV18" s="33"/>
      <c r="AW18" s="33"/>
      <c r="AX18" s="33"/>
      <c r="AY18" s="33"/>
      <c r="AZ18" s="33"/>
      <c r="BA18" s="51">
        <f>total_amount_ba($B$2,$D$2,D18,F18,J18,K18,M18)</f>
        <v>51700</v>
      </c>
      <c r="BB18" s="54">
        <f>BA18+SUM(N18:AZ18)</f>
        <v>51700</v>
      </c>
      <c r="BC18" s="34" t="str">
        <f>SpellNumber(L18,BB18)</f>
        <v>INR  Fifty One Thousand Seven Hundred    Only</v>
      </c>
      <c r="IE18" s="19">
        <v>1.02</v>
      </c>
      <c r="IF18" s="19" t="s">
        <v>37</v>
      </c>
      <c r="IG18" s="19" t="s">
        <v>38</v>
      </c>
      <c r="IH18" s="19">
        <v>213</v>
      </c>
      <c r="II18" s="19" t="s">
        <v>34</v>
      </c>
    </row>
    <row r="19" spans="1:243" s="18" customFormat="1" ht="157.5">
      <c r="A19" s="31">
        <v>7</v>
      </c>
      <c r="B19" s="74" t="s">
        <v>91</v>
      </c>
      <c r="C19" s="75" t="s">
        <v>60</v>
      </c>
      <c r="D19" s="75">
        <v>750</v>
      </c>
      <c r="E19" s="75" t="s">
        <v>83</v>
      </c>
      <c r="F19" s="77">
        <v>203</v>
      </c>
      <c r="G19" s="20"/>
      <c r="H19" s="20"/>
      <c r="I19" s="32" t="s">
        <v>35</v>
      </c>
      <c r="J19" s="16">
        <f aca="true" t="shared" si="1" ref="J19:J40">IF(I19="Less(-)",-1,1)</f>
        <v>1</v>
      </c>
      <c r="K19" s="17" t="s">
        <v>45</v>
      </c>
      <c r="L19" s="17" t="s">
        <v>6</v>
      </c>
      <c r="M19" s="58"/>
      <c r="N19" s="20"/>
      <c r="O19" s="20"/>
      <c r="P19" s="35"/>
      <c r="Q19" s="20"/>
      <c r="R19" s="20"/>
      <c r="S19" s="35"/>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6"/>
      <c r="AV19" s="33"/>
      <c r="AW19" s="33"/>
      <c r="AX19" s="33"/>
      <c r="AY19" s="33"/>
      <c r="AZ19" s="33"/>
      <c r="BA19" s="51">
        <f aca="true" t="shared" si="2" ref="BA19:BA40">total_amount_ba($B$2,$D$2,D19,F19,J19,K19,M19)</f>
        <v>152250</v>
      </c>
      <c r="BB19" s="54">
        <f aca="true" t="shared" si="3" ref="BB19:BB40">BA19+SUM(N19:AZ19)</f>
        <v>152250</v>
      </c>
      <c r="BC19" s="34" t="str">
        <f aca="true" t="shared" si="4" ref="BC19:BC40">SpellNumber(L19,BB19)</f>
        <v>INR  One Lakh Fifty Two Thousand Two Hundred &amp; Fifty  Only</v>
      </c>
      <c r="IE19" s="19"/>
      <c r="IF19" s="19"/>
      <c r="IG19" s="19"/>
      <c r="IH19" s="19"/>
      <c r="II19" s="19"/>
    </row>
    <row r="20" spans="1:243" s="18" customFormat="1" ht="78.75">
      <c r="A20" s="31">
        <v>8</v>
      </c>
      <c r="B20" s="74" t="s">
        <v>92</v>
      </c>
      <c r="C20" s="75" t="s">
        <v>61</v>
      </c>
      <c r="D20" s="75">
        <v>120</v>
      </c>
      <c r="E20" s="75" t="s">
        <v>93</v>
      </c>
      <c r="F20" s="77">
        <v>64</v>
      </c>
      <c r="G20" s="20"/>
      <c r="H20" s="20"/>
      <c r="I20" s="32" t="s">
        <v>35</v>
      </c>
      <c r="J20" s="16">
        <f t="shared" si="1"/>
        <v>1</v>
      </c>
      <c r="K20" s="17" t="s">
        <v>45</v>
      </c>
      <c r="L20" s="17" t="s">
        <v>6</v>
      </c>
      <c r="M20" s="58"/>
      <c r="N20" s="20"/>
      <c r="O20" s="20"/>
      <c r="P20" s="35"/>
      <c r="Q20" s="20"/>
      <c r="R20" s="20"/>
      <c r="S20" s="35"/>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6"/>
      <c r="AV20" s="33"/>
      <c r="AW20" s="33"/>
      <c r="AX20" s="33"/>
      <c r="AY20" s="33"/>
      <c r="AZ20" s="33"/>
      <c r="BA20" s="51">
        <f t="shared" si="2"/>
        <v>7680</v>
      </c>
      <c r="BB20" s="54">
        <f t="shared" si="3"/>
        <v>7680</v>
      </c>
      <c r="BC20" s="34" t="str">
        <f t="shared" si="4"/>
        <v>INR  Seven Thousand Six Hundred &amp; Eighty  Only</v>
      </c>
      <c r="IE20" s="19"/>
      <c r="IF20" s="19"/>
      <c r="IG20" s="19"/>
      <c r="IH20" s="19"/>
      <c r="II20" s="19"/>
    </row>
    <row r="21" spans="1:243" s="18" customFormat="1" ht="63">
      <c r="A21" s="31">
        <v>9</v>
      </c>
      <c r="B21" s="74" t="s">
        <v>94</v>
      </c>
      <c r="C21" s="75" t="s">
        <v>62</v>
      </c>
      <c r="D21" s="75">
        <v>120</v>
      </c>
      <c r="E21" s="75" t="s">
        <v>93</v>
      </c>
      <c r="F21" s="77">
        <v>349</v>
      </c>
      <c r="G21" s="20"/>
      <c r="H21" s="20"/>
      <c r="I21" s="32" t="s">
        <v>35</v>
      </c>
      <c r="J21" s="16">
        <f t="shared" si="1"/>
        <v>1</v>
      </c>
      <c r="K21" s="17" t="s">
        <v>45</v>
      </c>
      <c r="L21" s="17" t="s">
        <v>6</v>
      </c>
      <c r="M21" s="58"/>
      <c r="N21" s="20"/>
      <c r="O21" s="20"/>
      <c r="P21" s="35"/>
      <c r="Q21" s="20"/>
      <c r="R21" s="20"/>
      <c r="S21" s="35"/>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6"/>
      <c r="AV21" s="33"/>
      <c r="AW21" s="33"/>
      <c r="AX21" s="33"/>
      <c r="AY21" s="33"/>
      <c r="AZ21" s="33"/>
      <c r="BA21" s="51">
        <f t="shared" si="2"/>
        <v>41880</v>
      </c>
      <c r="BB21" s="54">
        <f t="shared" si="3"/>
        <v>41880</v>
      </c>
      <c r="BC21" s="34" t="str">
        <f t="shared" si="4"/>
        <v>INR  Forty One Thousand Eight Hundred &amp; Eighty  Only</v>
      </c>
      <c r="IE21" s="19"/>
      <c r="IF21" s="19"/>
      <c r="IG21" s="19"/>
      <c r="IH21" s="19"/>
      <c r="II21" s="19"/>
    </row>
    <row r="22" spans="1:243" s="18" customFormat="1" ht="78.75">
      <c r="A22" s="31">
        <v>10</v>
      </c>
      <c r="B22" s="74" t="s">
        <v>95</v>
      </c>
      <c r="C22" s="75" t="s">
        <v>63</v>
      </c>
      <c r="D22" s="75">
        <v>20</v>
      </c>
      <c r="E22" s="75" t="s">
        <v>83</v>
      </c>
      <c r="F22" s="77">
        <v>544</v>
      </c>
      <c r="G22" s="20"/>
      <c r="H22" s="20"/>
      <c r="I22" s="32" t="s">
        <v>35</v>
      </c>
      <c r="J22" s="16">
        <f t="shared" si="1"/>
        <v>1</v>
      </c>
      <c r="K22" s="17" t="s">
        <v>45</v>
      </c>
      <c r="L22" s="17" t="s">
        <v>6</v>
      </c>
      <c r="M22" s="58"/>
      <c r="N22" s="20"/>
      <c r="O22" s="20"/>
      <c r="P22" s="35"/>
      <c r="Q22" s="20"/>
      <c r="R22" s="20"/>
      <c r="S22" s="35"/>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6"/>
      <c r="AV22" s="33"/>
      <c r="AW22" s="33"/>
      <c r="AX22" s="33"/>
      <c r="AY22" s="33"/>
      <c r="AZ22" s="33"/>
      <c r="BA22" s="51">
        <f t="shared" si="2"/>
        <v>10880</v>
      </c>
      <c r="BB22" s="54">
        <f t="shared" si="3"/>
        <v>10880</v>
      </c>
      <c r="BC22" s="34" t="str">
        <f t="shared" si="4"/>
        <v>INR  Ten Thousand Eight Hundred &amp; Eighty  Only</v>
      </c>
      <c r="IE22" s="19"/>
      <c r="IF22" s="19"/>
      <c r="IG22" s="19"/>
      <c r="IH22" s="19"/>
      <c r="II22" s="19"/>
    </row>
    <row r="23" spans="1:243" s="18" customFormat="1" ht="63">
      <c r="A23" s="31">
        <v>11</v>
      </c>
      <c r="B23" s="74" t="s">
        <v>96</v>
      </c>
      <c r="C23" s="75" t="s">
        <v>64</v>
      </c>
      <c r="D23" s="75">
        <v>200</v>
      </c>
      <c r="E23" s="75" t="s">
        <v>86</v>
      </c>
      <c r="F23" s="77">
        <v>33</v>
      </c>
      <c r="G23" s="20"/>
      <c r="H23" s="20"/>
      <c r="I23" s="32" t="s">
        <v>35</v>
      </c>
      <c r="J23" s="16">
        <f t="shared" si="1"/>
        <v>1</v>
      </c>
      <c r="K23" s="17" t="s">
        <v>45</v>
      </c>
      <c r="L23" s="17" t="s">
        <v>6</v>
      </c>
      <c r="M23" s="58"/>
      <c r="N23" s="20"/>
      <c r="O23" s="20"/>
      <c r="P23" s="35"/>
      <c r="Q23" s="20"/>
      <c r="R23" s="20"/>
      <c r="S23" s="35"/>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6"/>
      <c r="AV23" s="33"/>
      <c r="AW23" s="33"/>
      <c r="AX23" s="33"/>
      <c r="AY23" s="33"/>
      <c r="AZ23" s="33"/>
      <c r="BA23" s="51">
        <f t="shared" si="2"/>
        <v>6600</v>
      </c>
      <c r="BB23" s="54">
        <f t="shared" si="3"/>
        <v>6600</v>
      </c>
      <c r="BC23" s="34" t="str">
        <f t="shared" si="4"/>
        <v>INR  Six Thousand Six Hundred    Only</v>
      </c>
      <c r="IE23" s="19"/>
      <c r="IF23" s="19"/>
      <c r="IG23" s="19"/>
      <c r="IH23" s="19"/>
      <c r="II23" s="19"/>
    </row>
    <row r="24" spans="1:243" s="18" customFormat="1" ht="157.5">
      <c r="A24" s="31">
        <v>12</v>
      </c>
      <c r="B24" s="74" t="s">
        <v>97</v>
      </c>
      <c r="C24" s="75" t="s">
        <v>65</v>
      </c>
      <c r="D24" s="78">
        <v>0.5</v>
      </c>
      <c r="E24" s="75" t="s">
        <v>98</v>
      </c>
      <c r="F24" s="77">
        <v>83218</v>
      </c>
      <c r="G24" s="20"/>
      <c r="H24" s="20"/>
      <c r="I24" s="32" t="s">
        <v>35</v>
      </c>
      <c r="J24" s="16">
        <f t="shared" si="1"/>
        <v>1</v>
      </c>
      <c r="K24" s="17" t="s">
        <v>45</v>
      </c>
      <c r="L24" s="17" t="s">
        <v>6</v>
      </c>
      <c r="M24" s="58"/>
      <c r="N24" s="20"/>
      <c r="O24" s="20"/>
      <c r="P24" s="35"/>
      <c r="Q24" s="20"/>
      <c r="R24" s="20"/>
      <c r="S24" s="35"/>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6"/>
      <c r="AV24" s="33"/>
      <c r="AW24" s="33"/>
      <c r="AX24" s="33"/>
      <c r="AY24" s="33"/>
      <c r="AZ24" s="33"/>
      <c r="BA24" s="51">
        <f t="shared" si="2"/>
        <v>41609</v>
      </c>
      <c r="BB24" s="54">
        <f t="shared" si="3"/>
        <v>41609</v>
      </c>
      <c r="BC24" s="34" t="str">
        <f t="shared" si="4"/>
        <v>INR  Forty One Thousand Six Hundred &amp; Nine  Only</v>
      </c>
      <c r="IE24" s="19"/>
      <c r="IF24" s="19"/>
      <c r="IG24" s="19"/>
      <c r="IH24" s="19"/>
      <c r="II24" s="19"/>
    </row>
    <row r="25" spans="1:243" s="18" customFormat="1" ht="126">
      <c r="A25" s="31">
        <v>13</v>
      </c>
      <c r="B25" s="74" t="s">
        <v>99</v>
      </c>
      <c r="C25" s="75" t="s">
        <v>66</v>
      </c>
      <c r="D25" s="75">
        <v>10</v>
      </c>
      <c r="E25" s="75" t="s">
        <v>83</v>
      </c>
      <c r="F25" s="77">
        <v>4220</v>
      </c>
      <c r="G25" s="20"/>
      <c r="H25" s="20"/>
      <c r="I25" s="32" t="s">
        <v>35</v>
      </c>
      <c r="J25" s="16">
        <f t="shared" si="1"/>
        <v>1</v>
      </c>
      <c r="K25" s="17" t="s">
        <v>45</v>
      </c>
      <c r="L25" s="17" t="s">
        <v>6</v>
      </c>
      <c r="M25" s="58"/>
      <c r="N25" s="20"/>
      <c r="O25" s="20"/>
      <c r="P25" s="35"/>
      <c r="Q25" s="20"/>
      <c r="R25" s="20"/>
      <c r="S25" s="35"/>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6"/>
      <c r="AV25" s="33"/>
      <c r="AW25" s="33"/>
      <c r="AX25" s="33"/>
      <c r="AY25" s="33"/>
      <c r="AZ25" s="33"/>
      <c r="BA25" s="51">
        <f t="shared" si="2"/>
        <v>42200</v>
      </c>
      <c r="BB25" s="54">
        <f t="shared" si="3"/>
        <v>42200</v>
      </c>
      <c r="BC25" s="34" t="str">
        <f t="shared" si="4"/>
        <v>INR  Forty Two Thousand Two Hundred    Only</v>
      </c>
      <c r="IE25" s="19"/>
      <c r="IF25" s="19"/>
      <c r="IG25" s="19"/>
      <c r="IH25" s="19"/>
      <c r="II25" s="19"/>
    </row>
    <row r="26" spans="1:243" s="18" customFormat="1" ht="173.25">
      <c r="A26" s="31">
        <v>14</v>
      </c>
      <c r="B26" s="74" t="s">
        <v>100</v>
      </c>
      <c r="C26" s="75" t="s">
        <v>67</v>
      </c>
      <c r="D26" s="75">
        <v>25</v>
      </c>
      <c r="E26" s="75" t="s">
        <v>83</v>
      </c>
      <c r="F26" s="77">
        <v>3632</v>
      </c>
      <c r="G26" s="20"/>
      <c r="H26" s="20"/>
      <c r="I26" s="32" t="s">
        <v>35</v>
      </c>
      <c r="J26" s="16">
        <f t="shared" si="1"/>
        <v>1</v>
      </c>
      <c r="K26" s="17" t="s">
        <v>45</v>
      </c>
      <c r="L26" s="17" t="s">
        <v>6</v>
      </c>
      <c r="M26" s="58"/>
      <c r="N26" s="20"/>
      <c r="O26" s="20"/>
      <c r="P26" s="35"/>
      <c r="Q26" s="20"/>
      <c r="R26" s="20"/>
      <c r="S26" s="35"/>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6"/>
      <c r="AV26" s="33"/>
      <c r="AW26" s="33"/>
      <c r="AX26" s="33"/>
      <c r="AY26" s="33"/>
      <c r="AZ26" s="33"/>
      <c r="BA26" s="51">
        <f t="shared" si="2"/>
        <v>90800</v>
      </c>
      <c r="BB26" s="54">
        <f t="shared" si="3"/>
        <v>90800</v>
      </c>
      <c r="BC26" s="34" t="str">
        <f t="shared" si="4"/>
        <v>INR  Ninety Thousand Eight Hundred    Only</v>
      </c>
      <c r="IE26" s="19"/>
      <c r="IF26" s="19"/>
      <c r="IG26" s="19"/>
      <c r="IH26" s="19"/>
      <c r="II26" s="19"/>
    </row>
    <row r="27" spans="1:243" s="18" customFormat="1" ht="78.75">
      <c r="A27" s="31">
        <v>15</v>
      </c>
      <c r="B27" s="74" t="s">
        <v>101</v>
      </c>
      <c r="C27" s="75" t="s">
        <v>68</v>
      </c>
      <c r="D27" s="75">
        <v>6</v>
      </c>
      <c r="E27" s="75" t="s">
        <v>83</v>
      </c>
      <c r="F27" s="77">
        <v>4692</v>
      </c>
      <c r="G27" s="20"/>
      <c r="H27" s="20"/>
      <c r="I27" s="32" t="s">
        <v>35</v>
      </c>
      <c r="J27" s="16">
        <f t="shared" si="1"/>
        <v>1</v>
      </c>
      <c r="K27" s="17" t="s">
        <v>45</v>
      </c>
      <c r="L27" s="17" t="s">
        <v>6</v>
      </c>
      <c r="M27" s="58"/>
      <c r="N27" s="20"/>
      <c r="O27" s="20"/>
      <c r="P27" s="35"/>
      <c r="Q27" s="20"/>
      <c r="R27" s="20"/>
      <c r="S27" s="35"/>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6"/>
      <c r="AV27" s="33"/>
      <c r="AW27" s="33"/>
      <c r="AX27" s="33"/>
      <c r="AY27" s="33"/>
      <c r="AZ27" s="33"/>
      <c r="BA27" s="51">
        <f t="shared" si="2"/>
        <v>28152</v>
      </c>
      <c r="BB27" s="54">
        <f t="shared" si="3"/>
        <v>28152</v>
      </c>
      <c r="BC27" s="34" t="str">
        <f t="shared" si="4"/>
        <v>INR  Twenty Eight Thousand One Hundred &amp; Fifty Two  Only</v>
      </c>
      <c r="IE27" s="19"/>
      <c r="IF27" s="19"/>
      <c r="IG27" s="19"/>
      <c r="IH27" s="19"/>
      <c r="II27" s="19"/>
    </row>
    <row r="28" spans="1:243" s="18" customFormat="1" ht="187.5">
      <c r="A28" s="31">
        <v>16</v>
      </c>
      <c r="B28" s="79" t="s">
        <v>102</v>
      </c>
      <c r="C28" s="75" t="s">
        <v>69</v>
      </c>
      <c r="D28" s="75">
        <v>106.52</v>
      </c>
      <c r="E28" s="75" t="s">
        <v>103</v>
      </c>
      <c r="F28" s="77">
        <v>178</v>
      </c>
      <c r="G28" s="20"/>
      <c r="H28" s="20"/>
      <c r="I28" s="32" t="s">
        <v>35</v>
      </c>
      <c r="J28" s="16">
        <f t="shared" si="1"/>
        <v>1</v>
      </c>
      <c r="K28" s="17" t="s">
        <v>45</v>
      </c>
      <c r="L28" s="17" t="s">
        <v>6</v>
      </c>
      <c r="M28" s="58"/>
      <c r="N28" s="20"/>
      <c r="O28" s="20"/>
      <c r="P28" s="35"/>
      <c r="Q28" s="20"/>
      <c r="R28" s="20"/>
      <c r="S28" s="35"/>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6"/>
      <c r="AV28" s="33"/>
      <c r="AW28" s="33"/>
      <c r="AX28" s="33"/>
      <c r="AY28" s="33"/>
      <c r="AZ28" s="33"/>
      <c r="BA28" s="51">
        <f t="shared" si="2"/>
        <v>18960.56</v>
      </c>
      <c r="BB28" s="54">
        <f t="shared" si="3"/>
        <v>18960.56</v>
      </c>
      <c r="BC28" s="34" t="str">
        <f t="shared" si="4"/>
        <v>INR  Eighteen Thousand Nine Hundred &amp; Sixty  and Paise Fifty Six Only</v>
      </c>
      <c r="IE28" s="19"/>
      <c r="IF28" s="19"/>
      <c r="IG28" s="19"/>
      <c r="IH28" s="19"/>
      <c r="II28" s="19"/>
    </row>
    <row r="29" spans="1:243" s="18" customFormat="1" ht="94.5">
      <c r="A29" s="31">
        <v>17</v>
      </c>
      <c r="B29" s="74" t="s">
        <v>104</v>
      </c>
      <c r="C29" s="75" t="s">
        <v>70</v>
      </c>
      <c r="D29" s="75">
        <v>150</v>
      </c>
      <c r="E29" s="75" t="s">
        <v>86</v>
      </c>
      <c r="F29" s="77">
        <v>56</v>
      </c>
      <c r="G29" s="20"/>
      <c r="H29" s="20"/>
      <c r="I29" s="32" t="s">
        <v>35</v>
      </c>
      <c r="J29" s="16">
        <f t="shared" si="1"/>
        <v>1</v>
      </c>
      <c r="K29" s="17" t="s">
        <v>45</v>
      </c>
      <c r="L29" s="17" t="s">
        <v>6</v>
      </c>
      <c r="M29" s="58"/>
      <c r="N29" s="20"/>
      <c r="O29" s="20"/>
      <c r="P29" s="35"/>
      <c r="Q29" s="20"/>
      <c r="R29" s="20"/>
      <c r="S29" s="35"/>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6"/>
      <c r="AV29" s="33"/>
      <c r="AW29" s="33"/>
      <c r="AX29" s="33"/>
      <c r="AY29" s="33"/>
      <c r="AZ29" s="33"/>
      <c r="BA29" s="51">
        <f t="shared" si="2"/>
        <v>8400</v>
      </c>
      <c r="BB29" s="54">
        <f t="shared" si="3"/>
        <v>8400</v>
      </c>
      <c r="BC29" s="34" t="str">
        <f t="shared" si="4"/>
        <v>INR  Eight Thousand Four Hundred    Only</v>
      </c>
      <c r="IE29" s="19"/>
      <c r="IF29" s="19"/>
      <c r="IG29" s="19"/>
      <c r="IH29" s="19"/>
      <c r="II29" s="19"/>
    </row>
    <row r="30" spans="1:243" s="18" customFormat="1" ht="47.25">
      <c r="A30" s="31">
        <v>18</v>
      </c>
      <c r="B30" s="74" t="s">
        <v>105</v>
      </c>
      <c r="C30" s="75" t="s">
        <v>71</v>
      </c>
      <c r="D30" s="75">
        <v>150</v>
      </c>
      <c r="E30" s="75" t="s">
        <v>86</v>
      </c>
      <c r="F30" s="77">
        <v>275</v>
      </c>
      <c r="G30" s="20"/>
      <c r="H30" s="20"/>
      <c r="I30" s="32" t="s">
        <v>35</v>
      </c>
      <c r="J30" s="16">
        <f t="shared" si="1"/>
        <v>1</v>
      </c>
      <c r="K30" s="17" t="s">
        <v>45</v>
      </c>
      <c r="L30" s="17" t="s">
        <v>6</v>
      </c>
      <c r="M30" s="58"/>
      <c r="N30" s="20"/>
      <c r="O30" s="20"/>
      <c r="P30" s="35"/>
      <c r="Q30" s="20"/>
      <c r="R30" s="20"/>
      <c r="S30" s="35"/>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6"/>
      <c r="AV30" s="33"/>
      <c r="AW30" s="33"/>
      <c r="AX30" s="33"/>
      <c r="AY30" s="33"/>
      <c r="AZ30" s="33"/>
      <c r="BA30" s="51">
        <f t="shared" si="2"/>
        <v>41250</v>
      </c>
      <c r="BB30" s="54">
        <f t="shared" si="3"/>
        <v>41250</v>
      </c>
      <c r="BC30" s="34" t="str">
        <f t="shared" si="4"/>
        <v>INR  Forty One Thousand Two Hundred &amp; Fifty  Only</v>
      </c>
      <c r="IE30" s="19"/>
      <c r="IF30" s="19"/>
      <c r="IG30" s="19"/>
      <c r="IH30" s="19"/>
      <c r="II30" s="19"/>
    </row>
    <row r="31" spans="1:243" s="18" customFormat="1" ht="173.25">
      <c r="A31" s="31">
        <v>19</v>
      </c>
      <c r="B31" s="74" t="s">
        <v>106</v>
      </c>
      <c r="C31" s="75" t="s">
        <v>72</v>
      </c>
      <c r="D31" s="75">
        <v>25</v>
      </c>
      <c r="E31" s="75" t="s">
        <v>107</v>
      </c>
      <c r="F31" s="77">
        <v>792</v>
      </c>
      <c r="G31" s="20"/>
      <c r="H31" s="20"/>
      <c r="I31" s="32" t="s">
        <v>35</v>
      </c>
      <c r="J31" s="16">
        <f t="shared" si="1"/>
        <v>1</v>
      </c>
      <c r="K31" s="17" t="s">
        <v>45</v>
      </c>
      <c r="L31" s="17" t="s">
        <v>6</v>
      </c>
      <c r="M31" s="58"/>
      <c r="N31" s="20"/>
      <c r="O31" s="20"/>
      <c r="P31" s="35"/>
      <c r="Q31" s="20"/>
      <c r="R31" s="20"/>
      <c r="S31" s="35"/>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6"/>
      <c r="AV31" s="33"/>
      <c r="AW31" s="33"/>
      <c r="AX31" s="33"/>
      <c r="AY31" s="33"/>
      <c r="AZ31" s="33"/>
      <c r="BA31" s="51">
        <f t="shared" si="2"/>
        <v>19800</v>
      </c>
      <c r="BB31" s="54">
        <f t="shared" si="3"/>
        <v>19800</v>
      </c>
      <c r="BC31" s="34" t="str">
        <f t="shared" si="4"/>
        <v>INR  Nineteen Thousand Eight Hundred    Only</v>
      </c>
      <c r="IE31" s="19"/>
      <c r="IF31" s="19"/>
      <c r="IG31" s="19"/>
      <c r="IH31" s="19"/>
      <c r="II31" s="19"/>
    </row>
    <row r="32" spans="1:243" s="18" customFormat="1" ht="63">
      <c r="A32" s="31">
        <v>20</v>
      </c>
      <c r="B32" s="74" t="s">
        <v>108</v>
      </c>
      <c r="C32" s="75" t="s">
        <v>73</v>
      </c>
      <c r="D32" s="75">
        <v>50</v>
      </c>
      <c r="E32" s="75" t="s">
        <v>86</v>
      </c>
      <c r="F32" s="77">
        <v>60</v>
      </c>
      <c r="G32" s="20"/>
      <c r="H32" s="20"/>
      <c r="I32" s="32" t="s">
        <v>35</v>
      </c>
      <c r="J32" s="16">
        <f t="shared" si="1"/>
        <v>1</v>
      </c>
      <c r="K32" s="17" t="s">
        <v>45</v>
      </c>
      <c r="L32" s="17" t="s">
        <v>6</v>
      </c>
      <c r="M32" s="58"/>
      <c r="N32" s="20"/>
      <c r="O32" s="20"/>
      <c r="P32" s="35"/>
      <c r="Q32" s="20"/>
      <c r="R32" s="20"/>
      <c r="S32" s="35"/>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6"/>
      <c r="AV32" s="33"/>
      <c r="AW32" s="33"/>
      <c r="AX32" s="33"/>
      <c r="AY32" s="33"/>
      <c r="AZ32" s="33"/>
      <c r="BA32" s="51">
        <f t="shared" si="2"/>
        <v>3000</v>
      </c>
      <c r="BB32" s="54">
        <f t="shared" si="3"/>
        <v>3000</v>
      </c>
      <c r="BC32" s="34" t="str">
        <f t="shared" si="4"/>
        <v>INR  Three Thousand    Only</v>
      </c>
      <c r="IE32" s="19"/>
      <c r="IF32" s="19"/>
      <c r="IG32" s="19"/>
      <c r="IH32" s="19"/>
      <c r="II32" s="19"/>
    </row>
    <row r="33" spans="1:243" s="18" customFormat="1" ht="157.5">
      <c r="A33" s="31">
        <v>21</v>
      </c>
      <c r="B33" s="74" t="s">
        <v>109</v>
      </c>
      <c r="C33" s="75" t="s">
        <v>74</v>
      </c>
      <c r="D33" s="75">
        <v>200</v>
      </c>
      <c r="E33" s="75" t="s">
        <v>98</v>
      </c>
      <c r="F33" s="77">
        <v>55</v>
      </c>
      <c r="G33" s="20"/>
      <c r="H33" s="20"/>
      <c r="I33" s="32" t="s">
        <v>35</v>
      </c>
      <c r="J33" s="16">
        <f t="shared" si="1"/>
        <v>1</v>
      </c>
      <c r="K33" s="17" t="s">
        <v>45</v>
      </c>
      <c r="L33" s="17" t="s">
        <v>6</v>
      </c>
      <c r="M33" s="58"/>
      <c r="N33" s="20"/>
      <c r="O33" s="20"/>
      <c r="P33" s="35"/>
      <c r="Q33" s="20"/>
      <c r="R33" s="20"/>
      <c r="S33" s="35"/>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6"/>
      <c r="AV33" s="33"/>
      <c r="AW33" s="33"/>
      <c r="AX33" s="33"/>
      <c r="AY33" s="33"/>
      <c r="AZ33" s="33"/>
      <c r="BA33" s="51">
        <f t="shared" si="2"/>
        <v>11000</v>
      </c>
      <c r="BB33" s="54">
        <f t="shared" si="3"/>
        <v>11000</v>
      </c>
      <c r="BC33" s="34" t="str">
        <f t="shared" si="4"/>
        <v>INR  Eleven Thousand    Only</v>
      </c>
      <c r="IE33" s="19"/>
      <c r="IF33" s="19"/>
      <c r="IG33" s="19"/>
      <c r="IH33" s="19"/>
      <c r="II33" s="19"/>
    </row>
    <row r="34" spans="1:243" s="18" customFormat="1" ht="267.75">
      <c r="A34" s="31">
        <v>22</v>
      </c>
      <c r="B34" s="74" t="s">
        <v>110</v>
      </c>
      <c r="C34" s="75" t="s">
        <v>75</v>
      </c>
      <c r="D34" s="75">
        <v>4200</v>
      </c>
      <c r="E34" s="75" t="s">
        <v>83</v>
      </c>
      <c r="F34" s="77">
        <v>7</v>
      </c>
      <c r="G34" s="20"/>
      <c r="H34" s="20"/>
      <c r="I34" s="32" t="s">
        <v>35</v>
      </c>
      <c r="J34" s="16">
        <f t="shared" si="1"/>
        <v>1</v>
      </c>
      <c r="K34" s="17" t="s">
        <v>45</v>
      </c>
      <c r="L34" s="17" t="s">
        <v>6</v>
      </c>
      <c r="M34" s="58"/>
      <c r="N34" s="20"/>
      <c r="O34" s="20"/>
      <c r="P34" s="35"/>
      <c r="Q34" s="20"/>
      <c r="R34" s="20"/>
      <c r="S34" s="35"/>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6"/>
      <c r="AV34" s="33"/>
      <c r="AW34" s="33"/>
      <c r="AX34" s="33"/>
      <c r="AY34" s="33"/>
      <c r="AZ34" s="33"/>
      <c r="BA34" s="51">
        <f t="shared" si="2"/>
        <v>29400</v>
      </c>
      <c r="BB34" s="54">
        <f t="shared" si="3"/>
        <v>29400</v>
      </c>
      <c r="BC34" s="34" t="str">
        <f t="shared" si="4"/>
        <v>INR  Twenty Nine Thousand Four Hundred    Only</v>
      </c>
      <c r="IE34" s="19"/>
      <c r="IF34" s="19"/>
      <c r="IG34" s="19"/>
      <c r="IH34" s="19"/>
      <c r="II34" s="19"/>
    </row>
    <row r="35" spans="1:243" s="18" customFormat="1" ht="204.75">
      <c r="A35" s="31">
        <v>23</v>
      </c>
      <c r="B35" s="74" t="s">
        <v>111</v>
      </c>
      <c r="C35" s="75" t="s">
        <v>76</v>
      </c>
      <c r="D35" s="75">
        <v>4200</v>
      </c>
      <c r="E35" s="75" t="s">
        <v>83</v>
      </c>
      <c r="F35" s="77">
        <v>46.52</v>
      </c>
      <c r="G35" s="20"/>
      <c r="H35" s="20"/>
      <c r="I35" s="32" t="s">
        <v>35</v>
      </c>
      <c r="J35" s="16">
        <f t="shared" si="1"/>
        <v>1</v>
      </c>
      <c r="K35" s="17" t="s">
        <v>45</v>
      </c>
      <c r="L35" s="17" t="s">
        <v>6</v>
      </c>
      <c r="M35" s="58"/>
      <c r="N35" s="20"/>
      <c r="O35" s="20"/>
      <c r="P35" s="35"/>
      <c r="Q35" s="20"/>
      <c r="R35" s="20"/>
      <c r="S35" s="35"/>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6"/>
      <c r="AV35" s="33"/>
      <c r="AW35" s="33"/>
      <c r="AX35" s="33"/>
      <c r="AY35" s="33"/>
      <c r="AZ35" s="33"/>
      <c r="BA35" s="51">
        <f t="shared" si="2"/>
        <v>195384</v>
      </c>
      <c r="BB35" s="54">
        <f t="shared" si="3"/>
        <v>195384</v>
      </c>
      <c r="BC35" s="34" t="str">
        <f t="shared" si="4"/>
        <v>INR  One Lakh Ninety Five Thousand Three Hundred &amp; Eighty Four  Only</v>
      </c>
      <c r="IE35" s="19"/>
      <c r="IF35" s="19"/>
      <c r="IG35" s="19"/>
      <c r="IH35" s="19"/>
      <c r="II35" s="19"/>
    </row>
    <row r="36" spans="1:243" s="18" customFormat="1" ht="189">
      <c r="A36" s="31">
        <v>24</v>
      </c>
      <c r="B36" s="74" t="s">
        <v>112</v>
      </c>
      <c r="C36" s="75" t="s">
        <v>77</v>
      </c>
      <c r="D36" s="75">
        <v>4200</v>
      </c>
      <c r="E36" s="75" t="s">
        <v>83</v>
      </c>
      <c r="F36" s="77">
        <v>98.42</v>
      </c>
      <c r="G36" s="20"/>
      <c r="H36" s="20"/>
      <c r="I36" s="32" t="s">
        <v>35</v>
      </c>
      <c r="J36" s="16">
        <f t="shared" si="1"/>
        <v>1</v>
      </c>
      <c r="K36" s="17" t="s">
        <v>45</v>
      </c>
      <c r="L36" s="17" t="s">
        <v>6</v>
      </c>
      <c r="M36" s="58"/>
      <c r="N36" s="20"/>
      <c r="O36" s="20"/>
      <c r="P36" s="35"/>
      <c r="Q36" s="20"/>
      <c r="R36" s="20"/>
      <c r="S36" s="35"/>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6"/>
      <c r="AV36" s="33"/>
      <c r="AW36" s="33"/>
      <c r="AX36" s="33"/>
      <c r="AY36" s="33"/>
      <c r="AZ36" s="33"/>
      <c r="BA36" s="51">
        <f t="shared" si="2"/>
        <v>413364</v>
      </c>
      <c r="BB36" s="54">
        <f t="shared" si="3"/>
        <v>413364</v>
      </c>
      <c r="BC36" s="34" t="str">
        <f t="shared" si="4"/>
        <v>INR  Four Lakh Thirteen Thousand Three Hundred &amp; Sixty Four  Only</v>
      </c>
      <c r="IE36" s="19"/>
      <c r="IF36" s="19"/>
      <c r="IG36" s="19"/>
      <c r="IH36" s="19"/>
      <c r="II36" s="19"/>
    </row>
    <row r="37" spans="1:243" s="18" customFormat="1" ht="189">
      <c r="A37" s="31">
        <v>25</v>
      </c>
      <c r="B37" s="74" t="s">
        <v>113</v>
      </c>
      <c r="C37" s="75" t="s">
        <v>78</v>
      </c>
      <c r="D37" s="75">
        <v>630</v>
      </c>
      <c r="E37" s="75" t="s">
        <v>83</v>
      </c>
      <c r="F37" s="77">
        <v>38</v>
      </c>
      <c r="G37" s="20"/>
      <c r="H37" s="20"/>
      <c r="I37" s="32" t="s">
        <v>35</v>
      </c>
      <c r="J37" s="16">
        <f t="shared" si="1"/>
        <v>1</v>
      </c>
      <c r="K37" s="17" t="s">
        <v>45</v>
      </c>
      <c r="L37" s="17" t="s">
        <v>6</v>
      </c>
      <c r="M37" s="58"/>
      <c r="N37" s="20"/>
      <c r="O37" s="20"/>
      <c r="P37" s="35"/>
      <c r="Q37" s="20"/>
      <c r="R37" s="20"/>
      <c r="S37" s="35"/>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6"/>
      <c r="AV37" s="33"/>
      <c r="AW37" s="33"/>
      <c r="AX37" s="33"/>
      <c r="AY37" s="33"/>
      <c r="AZ37" s="33"/>
      <c r="BA37" s="51">
        <f t="shared" si="2"/>
        <v>23940</v>
      </c>
      <c r="BB37" s="54">
        <f t="shared" si="3"/>
        <v>23940</v>
      </c>
      <c r="BC37" s="34" t="str">
        <f t="shared" si="4"/>
        <v>INR  Twenty Three Thousand Nine Hundred &amp; Forty  Only</v>
      </c>
      <c r="IE37" s="19"/>
      <c r="IF37" s="19"/>
      <c r="IG37" s="19"/>
      <c r="IH37" s="19"/>
      <c r="II37" s="19"/>
    </row>
    <row r="38" spans="1:243" s="18" customFormat="1" ht="78.75">
      <c r="A38" s="31">
        <v>26</v>
      </c>
      <c r="B38" s="74" t="s">
        <v>114</v>
      </c>
      <c r="C38" s="75" t="s">
        <v>79</v>
      </c>
      <c r="D38" s="75">
        <v>630</v>
      </c>
      <c r="E38" s="75" t="s">
        <v>83</v>
      </c>
      <c r="F38" s="77">
        <v>79</v>
      </c>
      <c r="G38" s="20"/>
      <c r="H38" s="20"/>
      <c r="I38" s="32" t="s">
        <v>35</v>
      </c>
      <c r="J38" s="16">
        <f t="shared" si="1"/>
        <v>1</v>
      </c>
      <c r="K38" s="17" t="s">
        <v>45</v>
      </c>
      <c r="L38" s="17" t="s">
        <v>6</v>
      </c>
      <c r="M38" s="58"/>
      <c r="N38" s="20"/>
      <c r="O38" s="20"/>
      <c r="P38" s="35"/>
      <c r="Q38" s="20"/>
      <c r="R38" s="20"/>
      <c r="S38" s="35"/>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6"/>
      <c r="AV38" s="33"/>
      <c r="AW38" s="33"/>
      <c r="AX38" s="33"/>
      <c r="AY38" s="33"/>
      <c r="AZ38" s="33"/>
      <c r="BA38" s="51">
        <f t="shared" si="2"/>
        <v>49770</v>
      </c>
      <c r="BB38" s="54">
        <f t="shared" si="3"/>
        <v>49770</v>
      </c>
      <c r="BC38" s="34" t="str">
        <f t="shared" si="4"/>
        <v>INR  Forty Nine Thousand Seven Hundred &amp; Seventy  Only</v>
      </c>
      <c r="IE38" s="19"/>
      <c r="IF38" s="19"/>
      <c r="IG38" s="19"/>
      <c r="IH38" s="19"/>
      <c r="II38" s="19"/>
    </row>
    <row r="39" spans="1:243" s="18" customFormat="1" ht="94.5">
      <c r="A39" s="31">
        <v>27</v>
      </c>
      <c r="B39" s="74" t="s">
        <v>115</v>
      </c>
      <c r="C39" s="75" t="s">
        <v>80</v>
      </c>
      <c r="D39" s="75">
        <v>2400</v>
      </c>
      <c r="E39" s="75" t="s">
        <v>83</v>
      </c>
      <c r="F39" s="77">
        <v>122</v>
      </c>
      <c r="G39" s="20"/>
      <c r="H39" s="20"/>
      <c r="I39" s="32" t="s">
        <v>35</v>
      </c>
      <c r="J39" s="16">
        <f t="shared" si="1"/>
        <v>1</v>
      </c>
      <c r="K39" s="17" t="s">
        <v>45</v>
      </c>
      <c r="L39" s="17" t="s">
        <v>6</v>
      </c>
      <c r="M39" s="58"/>
      <c r="N39" s="20"/>
      <c r="O39" s="20"/>
      <c r="P39" s="35"/>
      <c r="Q39" s="20"/>
      <c r="R39" s="20"/>
      <c r="S39" s="35"/>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6"/>
      <c r="AV39" s="33"/>
      <c r="AW39" s="33"/>
      <c r="AX39" s="33"/>
      <c r="AY39" s="33"/>
      <c r="AZ39" s="33"/>
      <c r="BA39" s="51">
        <f t="shared" si="2"/>
        <v>292800</v>
      </c>
      <c r="BB39" s="54">
        <f t="shared" si="3"/>
        <v>292800</v>
      </c>
      <c r="BC39" s="34" t="str">
        <f t="shared" si="4"/>
        <v>INR  Two Lakh Ninety Two Thousand Eight Hundred    Only</v>
      </c>
      <c r="IE39" s="19"/>
      <c r="IF39" s="19"/>
      <c r="IG39" s="19"/>
      <c r="IH39" s="19"/>
      <c r="II39" s="19"/>
    </row>
    <row r="40" spans="1:243" s="18" customFormat="1" ht="47.25">
      <c r="A40" s="31">
        <v>28</v>
      </c>
      <c r="B40" s="74" t="s">
        <v>116</v>
      </c>
      <c r="C40" s="75" t="s">
        <v>81</v>
      </c>
      <c r="D40" s="75">
        <v>25</v>
      </c>
      <c r="E40" s="75" t="s">
        <v>98</v>
      </c>
      <c r="F40" s="77">
        <v>166</v>
      </c>
      <c r="G40" s="20"/>
      <c r="H40" s="20"/>
      <c r="I40" s="32" t="s">
        <v>35</v>
      </c>
      <c r="J40" s="16">
        <f t="shared" si="1"/>
        <v>1</v>
      </c>
      <c r="K40" s="17" t="s">
        <v>45</v>
      </c>
      <c r="L40" s="17" t="s">
        <v>6</v>
      </c>
      <c r="M40" s="58"/>
      <c r="N40" s="20"/>
      <c r="O40" s="20"/>
      <c r="P40" s="35"/>
      <c r="Q40" s="20"/>
      <c r="R40" s="20"/>
      <c r="S40" s="35"/>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6"/>
      <c r="AV40" s="33"/>
      <c r="AW40" s="33"/>
      <c r="AX40" s="33"/>
      <c r="AY40" s="33"/>
      <c r="AZ40" s="33"/>
      <c r="BA40" s="51">
        <f t="shared" si="2"/>
        <v>4150</v>
      </c>
      <c r="BB40" s="54">
        <f t="shared" si="3"/>
        <v>4150</v>
      </c>
      <c r="BC40" s="34" t="str">
        <f t="shared" si="4"/>
        <v>INR  Four Thousand One Hundred &amp; Fifty  Only</v>
      </c>
      <c r="IE40" s="19"/>
      <c r="IF40" s="19"/>
      <c r="IG40" s="19"/>
      <c r="IH40" s="19"/>
      <c r="II40" s="19"/>
    </row>
    <row r="41" spans="1:243" s="18" customFormat="1" ht="34.5" customHeight="1">
      <c r="A41" s="37" t="s">
        <v>43</v>
      </c>
      <c r="B41" s="38"/>
      <c r="C41" s="39"/>
      <c r="D41" s="40"/>
      <c r="E41" s="40"/>
      <c r="F41" s="40"/>
      <c r="G41" s="40"/>
      <c r="H41" s="41"/>
      <c r="I41" s="41"/>
      <c r="J41" s="41"/>
      <c r="K41" s="41"/>
      <c r="L41" s="42"/>
      <c r="BA41" s="52">
        <f>SUM(BA13:BA40)</f>
        <v>1680017.56</v>
      </c>
      <c r="BB41" s="55">
        <f>SUM(BB13:BB40)</f>
        <v>1680017.56</v>
      </c>
      <c r="BC41" s="34" t="str">
        <f>SpellNumber($E$2,BB41)</f>
        <v>INR  Sixteen Lakh Eighty Thousand  &amp;Seventeen  and Paise Fifty Six Only</v>
      </c>
      <c r="IE41" s="19">
        <v>4</v>
      </c>
      <c r="IF41" s="19" t="s">
        <v>37</v>
      </c>
      <c r="IG41" s="19" t="s">
        <v>42</v>
      </c>
      <c r="IH41" s="19">
        <v>10</v>
      </c>
      <c r="II41" s="19" t="s">
        <v>34</v>
      </c>
    </row>
    <row r="42" spans="1:243" s="23" customFormat="1" ht="33.75" customHeight="1">
      <c r="A42" s="38" t="s">
        <v>47</v>
      </c>
      <c r="B42" s="43"/>
      <c r="C42" s="21"/>
      <c r="D42" s="44"/>
      <c r="E42" s="59" t="s">
        <v>52</v>
      </c>
      <c r="F42" s="60"/>
      <c r="G42" s="45"/>
      <c r="H42" s="22"/>
      <c r="I42" s="22"/>
      <c r="J42" s="22"/>
      <c r="K42" s="46"/>
      <c r="L42" s="47"/>
      <c r="M42" s="48"/>
      <c r="O42" s="18"/>
      <c r="P42" s="18"/>
      <c r="Q42" s="18"/>
      <c r="R42" s="18"/>
      <c r="S42" s="18"/>
      <c r="BA42" s="53">
        <f>IF(ISBLANK(F42),0,IF(E42="Excess (+)",ROUND(BA41+(BA41*F42),3),IF(E42="Less (-)",ROUND(BA41+(BA41*F42*(-1)),3),IF(E42="At Par",BA41,0))))</f>
        <v>0</v>
      </c>
      <c r="BB42" s="56">
        <f>ROUND(BA42,3)</f>
        <v>0</v>
      </c>
      <c r="BC42" s="34" t="str">
        <f>SpellNumber($E$2,BA42)</f>
        <v>INR Zero Only</v>
      </c>
      <c r="IE42" s="24"/>
      <c r="IF42" s="24"/>
      <c r="IG42" s="24"/>
      <c r="IH42" s="24"/>
      <c r="II42" s="24"/>
    </row>
    <row r="43" spans="1:243" s="23" customFormat="1" ht="41.25" customHeight="1">
      <c r="A43" s="37" t="s">
        <v>46</v>
      </c>
      <c r="B43" s="37"/>
      <c r="C43" s="67" t="str">
        <f>SpellNumber($E$2,BA42)</f>
        <v>INR Zero Only</v>
      </c>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9"/>
      <c r="IE43" s="24"/>
      <c r="IF43" s="24"/>
      <c r="IG43" s="24"/>
      <c r="IH43" s="24"/>
      <c r="II43" s="24"/>
    </row>
    <row r="44" spans="3:243" s="12" customFormat="1" ht="15">
      <c r="C44" s="25"/>
      <c r="D44" s="25"/>
      <c r="E44" s="25"/>
      <c r="F44" s="25"/>
      <c r="G44" s="25"/>
      <c r="H44" s="25"/>
      <c r="I44" s="25"/>
      <c r="J44" s="25"/>
      <c r="K44" s="25"/>
      <c r="L44" s="25"/>
      <c r="M44" s="25"/>
      <c r="O44" s="25"/>
      <c r="BA44" s="25"/>
      <c r="BC44" s="25"/>
      <c r="IE44" s="13"/>
      <c r="IF44" s="13"/>
      <c r="IG44" s="13"/>
      <c r="IH44" s="13"/>
      <c r="II44" s="13"/>
    </row>
  </sheetData>
  <sheetProtection password="8452" sheet="1" selectLockedCells="1"/>
  <mergeCells count="7">
    <mergeCell ref="A9:BC9"/>
    <mergeCell ref="C43:BC43"/>
    <mergeCell ref="A1:L1"/>
    <mergeCell ref="A4:BC4"/>
    <mergeCell ref="A5:BC5"/>
    <mergeCell ref="A6:BC6"/>
    <mergeCell ref="A7:BC7"/>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2">
      <formula1>IF(E42="Select",-1,IF(E42="At Par",0,0))</formula1>
      <formula2>IF(E42="Select",-1,IF(E42="At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2">
      <formula1>0</formula1>
      <formula2>IF(E42&lt;&gt;"Select",99.9,0)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2">
      <formula1>0</formula1>
      <formula2>99.9</formula2>
    </dataValidation>
    <dataValidation type="list" allowBlank="1" showInputMessage="1" showErrorMessage="1" sqref="E42">
      <formula1>"Select, Excess (+), Less (-)"</formula1>
    </dataValidation>
    <dataValidation type="list" allowBlank="1" showInputMessage="1" showErrorMessage="1" sqref="L39 L13 L14 L15 L16 L17 L18 L19 L20 L21 L22 L23 L24 L25 L26 L27 L28 L29 L30 L31 L32 L33 L34 L35 L36 L37 L38 L40">
      <formula1>"INR"</formula1>
    </dataValidation>
    <dataValidation type="decimal" allowBlank="1" showInputMessage="1" showErrorMessage="1" promptTitle="Rate Entry" prompt="Please enter the Basic Price in Rupees for this item. " errorTitle="Invaid Entry" error="Only Numeric Values are allowed. " sqref="G13:H4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M40">
      <formula1>0</formula1>
      <formula2>999999999999999</formula2>
    </dataValidation>
    <dataValidation allowBlank="1" showInputMessage="1" showErrorMessage="1" promptTitle="Item Description" prompt="Please enter Item Description in text" sqref="B18:B40"/>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40 F13:F40">
      <formula1>0</formula1>
      <formula2>999999999999999</formula2>
    </dataValidation>
    <dataValidation allowBlank="1" showInputMessage="1" showErrorMessage="1" promptTitle="Units" prompt="Please enter Units in text" sqref="E13:E40"/>
    <dataValidation type="decimal" allowBlank="1" showInputMessage="1" showErrorMessage="1" promptTitle="Rate Entry" prompt="Please enter the Inspection Charges in Rupees for this item. " errorTitle="Invaid Entry" error="Only Numeric Values are allowed. " sqref="Q13:Q4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0">
      <formula1>0</formula1>
      <formula2>999999999999999</formula2>
    </dataValidation>
    <dataValidation allowBlank="1" showInputMessage="1" showErrorMessage="1" promptTitle="Itemcode/Make" prompt="Please enter text" sqref="C13:C40"/>
    <dataValidation type="decimal" allowBlank="1" showInputMessage="1" showErrorMessage="1" errorTitle="Invalid Entry" error="Only Numeric Values are allowed. " sqref="A13:A40">
      <formula1>0</formula1>
      <formula2>999999999999999</formula2>
    </dataValidation>
    <dataValidation type="list" showInputMessage="1" showErrorMessage="1" sqref="I13:I40">
      <formula1>"Excess(+), Less(-)"</formula1>
    </dataValidation>
    <dataValidation allowBlank="1" showInputMessage="1" showErrorMessage="1" promptTitle="Addition / Deduction" prompt="Please Choose the correct One" sqref="J13:J40"/>
    <dataValidation type="list" allowBlank="1" showInputMessage="1" showErrorMessage="1" sqref="C2">
      <formula1>"Normal, SingleWindow, Alternate"</formula1>
    </dataValidation>
    <dataValidation type="list" allowBlank="1" showInputMessage="1" showErrorMessage="1" sqref="K13:K40">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3" t="s">
        <v>2</v>
      </c>
      <c r="F6" s="73"/>
      <c r="G6" s="73"/>
      <c r="H6" s="73"/>
      <c r="I6" s="73"/>
      <c r="J6" s="73"/>
      <c r="K6" s="73"/>
    </row>
    <row r="7" spans="5:11" ht="15">
      <c r="E7" s="73"/>
      <c r="F7" s="73"/>
      <c r="G7" s="73"/>
      <c r="H7" s="73"/>
      <c r="I7" s="73"/>
      <c r="J7" s="73"/>
      <c r="K7" s="73"/>
    </row>
    <row r="8" spans="5:11" ht="15">
      <c r="E8" s="73"/>
      <c r="F8" s="73"/>
      <c r="G8" s="73"/>
      <c r="H8" s="73"/>
      <c r="I8" s="73"/>
      <c r="J8" s="73"/>
      <c r="K8" s="73"/>
    </row>
    <row r="9" spans="5:11" ht="15">
      <c r="E9" s="73"/>
      <c r="F9" s="73"/>
      <c r="G9" s="73"/>
      <c r="H9" s="73"/>
      <c r="I9" s="73"/>
      <c r="J9" s="73"/>
      <c r="K9" s="73"/>
    </row>
    <row r="10" spans="5:11" ht="15">
      <c r="E10" s="73"/>
      <c r="F10" s="73"/>
      <c r="G10" s="73"/>
      <c r="H10" s="73"/>
      <c r="I10" s="73"/>
      <c r="J10" s="73"/>
      <c r="K10" s="73"/>
    </row>
    <row r="11" spans="5:11" ht="15">
      <c r="E11" s="73"/>
      <c r="F11" s="73"/>
      <c r="G11" s="73"/>
      <c r="H11" s="73"/>
      <c r="I11" s="73"/>
      <c r="J11" s="73"/>
      <c r="K11" s="73"/>
    </row>
    <row r="12" spans="5:11" ht="15">
      <c r="E12" s="73"/>
      <c r="F12" s="73"/>
      <c r="G12" s="73"/>
      <c r="H12" s="73"/>
      <c r="I12" s="73"/>
      <c r="J12" s="73"/>
      <c r="K12" s="73"/>
    </row>
    <row r="13" spans="5:11" ht="15">
      <c r="E13" s="73"/>
      <c r="F13" s="73"/>
      <c r="G13" s="73"/>
      <c r="H13" s="73"/>
      <c r="I13" s="73"/>
      <c r="J13" s="73"/>
      <c r="K13" s="73"/>
    </row>
    <row r="14" spans="5:11" ht="15">
      <c r="E14" s="73"/>
      <c r="F14" s="73"/>
      <c r="G14" s="73"/>
      <c r="H14" s="73"/>
      <c r="I14" s="73"/>
      <c r="J14" s="73"/>
      <c r="K14" s="7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ENGINEER</cp:lastModifiedBy>
  <cp:lastPrinted>2015-01-07T05:41:29Z</cp:lastPrinted>
  <dcterms:created xsi:type="dcterms:W3CDTF">2009-01-30T06:42:42Z</dcterms:created>
  <dcterms:modified xsi:type="dcterms:W3CDTF">2021-10-08T10:09:38Z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CCD">
    <vt:i4>3</vt:i4>
  </property>
</Properties>
</file>