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840" windowHeight="1216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<sst xmlns="http://schemas.openxmlformats.org/spreadsheetml/2006/main" count="271" uniqueCount="115">
  <si>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</si>
  <si>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</si>
  <si>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</si>
  <si>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</si>
  <si>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</si>
  <si>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</si>
  <si>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</si>
  <si>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</si>
  <si>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</si>
  <si>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</si>
  <si>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</si>
  <si>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</si>
  <si>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</si>
  <si>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</si>
  <si>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</si>
  <si>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</si>
  <si>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</si>
  <si>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</si>
  <si>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</si>
  <si>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</si>
  <si>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</si>
  <si>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</si>
  <si>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</si>
  <si>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</si>
  <si>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</si>
  <si>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</si>
  <si>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</si>
  <si>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</si>
  <si>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</si>
  <si>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</si>
  <si>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</si>
  <si>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</si>
  <si>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</si>
  <si>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</si>
  <si>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</si>
  <si>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</si>
  <si>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</si>
  <si>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</si>
  <si>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</si>
  <si>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</si>
  <si>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</si>
  <si>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</si>
  <si>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</si>
  <si>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</si>
  <si>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</si>
  <si>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</si>
  <si>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</si>
  <si>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</si>
  <si>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</si>
  <si>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</si>
  <si>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</si>
  <si>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</si>
  <si>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t>Select</t>
  </si>
  <si>
    <r>
      <t xml:space="preserve"> Rate in
</t>
    </r>
    <r>
      <rPr>
        <b/>
        <sz val="11"/>
        <color indexed="10"/>
        <rFont val="Arial"/>
        <family val="2"/>
      </rPr>
      <t>Rs.      P</t>
    </r>
  </si>
  <si>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</si>
  <si>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</si>
  <si>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</si>
  <si>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</si>
  <si>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</si>
  <si>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</si>
  <si>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</si>
  <si>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</si>
  <si>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</si>
  <si>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</si>
  <si>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</si>
  <si>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</si>
  <si>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</si>
  <si>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</si>
  <si>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</si>
  <si>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</si>
  <si>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</si>
  <si>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</si>
  <si>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</si>
  <si>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</si>
  <si>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</si>
  <si>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</si>
  <si>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</si>
  <si>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</si>
  <si>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</si>
  <si>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</si>
  <si>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 xml:space="preserve">Stripping off worn out plaster and raking out joints of walls, celings etc. upto any height and in any floor including removing rubbish within a lead of 75m as directed.
(S&amp;N)Wall=2x19.13x(0.65+0.25+0.45)=51.65
Chajja=2x2x19.31x0.6x2=92.69
Vertical=19.5x.45x5=43.87
Back side  =188.21x0.5=94.10
</t>
  </si>
  <si>
    <t>Sqm</t>
  </si>
  <si>
    <t xml:space="preserve">Plaster (to wall, floor, ceiling etc.) with sand and cement mortar including rounding off or chamfering corners as directed and raking out joints including throating, nosing and drip course, scaffolding/staging where necessary.
25 mm thick 1:6 mortar ratio.
</t>
  </si>
  <si>
    <t>Renewing throating , nosing or drip course molding with 15 mm thick cement plaster (1:4) complete.</t>
  </si>
  <si>
    <t>Mtr.</t>
  </si>
  <si>
    <t xml:space="preserve">Renewing cornice (with moldings but without floral or similar intricate patterns) including necessary masonry work and 15 mm thick cement plaster (1:4).
Projection (400 to 450) mm. 
Depth (150 to 200) mm.
</t>
  </si>
  <si>
    <t>Mtr</t>
  </si>
  <si>
    <t>Repairing crack in wall by cement grouting (1:2) including widening the crack on the surface (into V section) cleaning and packing the same with cement mortar (1:2) and finishing off to match with adjacent surface.</t>
  </si>
  <si>
    <t xml:space="preserve">Stitching crack in brick wall by carefully cutting out face brick 125 mm. deep into the wall, cleaning the gap and filling up the same with precast cement concrete block carefully set in cement mortar (1:3) including mending good damages and finishing the surface to match with adjacent areas complete as per direction. 
 With plain cement concrete blocks(1:1½:3) with stone chips.
Block size 25 mm x 125 mm x 150 mm
</t>
  </si>
  <si>
    <t>Each</t>
  </si>
  <si>
    <t>Applying 2 coats of bonding agent with synthetic multi functional rubber emulsion having adhesive and water proofing properties by mixing with water in proportion (1 bonding agent : 4 water : 6 cement) as per Manufacturer's specification.</t>
  </si>
  <si>
    <t xml:space="preserve">Removing corroded worn out portion of reinforcement (when the area of bar is damaged by more than 25%) by cutting and replacing the same by a new plain round bar of requisite diameter by binding with required lap / welding with old bar, including cost of reinforcement, complete in all respect including removing unserviceable materials from site as per direction of the Engineer - in - charge. 
Note : Payment on weight (Kg.) of new reinforcement
</t>
  </si>
  <si>
    <t>Kg</t>
  </si>
  <si>
    <t xml:space="preserve">Cement concrete (1:1.5:3) with graded stone chips with hexagonal square mesh wire netting I.R.C fabric mesh or X P.M. fitted and fixed after tying the reinforcement on concrete without disturbing the same and proper scraping and cleaning the reinforcement.
37.5 mm thick.
20% of 300
</t>
  </si>
  <si>
    <t>Dismantling R.C. floor, roof, beams etc. including cutting rods and removing rubbish as directed within a lead of 75 m. including stacking of steel bars.</t>
  </si>
  <si>
    <t>Cum</t>
  </si>
  <si>
    <t xml:space="preserve">Controlled Cement concrete with well graded stone chips (20 mm graded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formula.
M 20 Grade
</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</si>
  <si>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</si>
  <si>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t>
  </si>
  <si>
    <t>M.T.</t>
  </si>
  <si>
    <t xml:space="preserve">Supply of UPVC pipes (B Type) &amp; fittings conforming to IS-13592-1992.
110 mm 
</t>
  </si>
  <si>
    <t xml:space="preserve">Scraping moss blister thoroughly from exterior surface of walls use of scraper, wire brush etc.
22.8x(19.13+19.13+21.09)=1353.16
2x2x19.31x0.6x2=92.69
19.5x.45x5=43.87
</t>
  </si>
  <si>
    <t xml:space="preserve">Uprooting and removing plants from the surface of walls parapet etc and making good damages. (Repairing of damages to be paid separately). 
 Small plant of girth of exposed stem up to 75 mm. 
</t>
  </si>
  <si>
    <t xml:space="preserve">Renewing worn out putty of glass panes.
Panes not exceeding 0.2 sqm. 
Panes exceeding 0.2 Sq.m but not exceeding 0.5 Sq.m
</t>
  </si>
  <si>
    <t xml:space="preserve">Supplying best Indian sheet glass panes set in putty and fitted and fixed with nails and putty complete. (In all floors for internal wall &amp; upto 6 m height for external wall) 
3 mm thick (weighing 7.4kg/sqm.)
</t>
  </si>
  <si>
    <t>Applying Exterior grade Acrylic primer of approved quality and brand on plastered or concrete surface old or new surface to receive decorative textured (matt finish) or smooth finish acrylic exterior emulsion paint including scraping and preparing the surface thoroughly, complete as per manufacturer’s specification and as per direction of the EIC</t>
  </si>
  <si>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Super Protective 100% Acrylic Emulsion.
</t>
  </si>
  <si>
    <t>Priming one coat on steel or other metal surface with synthetic oil bound primer of approved quality including smoothening surfaces by sand papering.</t>
  </si>
  <si>
    <t>Painting with best quality synthetic enamel paint of approved make and brand including smoothening surface by sand papering etc. including using of approved putty etc. on the surface, if necessary :</t>
  </si>
  <si>
    <t>Removal of rubbish, earth etc from the working site and disposal the same beyond the compound.</t>
  </si>
  <si>
    <t>Labour for propping up overhead members as a precautionary measure against falling as directed with necessary planks, Eucalyptus props, packing nails, wire ropes, iron wires etc. including hire charges of all materials fitting, fixing dismantling and removing the props etc and all ancillary works in this connection complete.</t>
  </si>
  <si>
    <t xml:space="preserve">Supplying, fitting &amp; fixing Zn-Al alloy (55% Al &amp; 45% Zn) coating of 150 grams per sq. metre (followed by colour coated on both side) steel sheet work having minimum yield strength of 550 Mpa of trapizoidal profile of approved make (excluding the supporting frame work) fitted and fixed with 55 mm &amp; 25 mm self tapping screw, EPDM Washer 16 mm dia &amp; 3 mm th. washer etc. complete with 150 mm end lap and one corrugation minimum side lap. (Payment to be made on area of finished work.
0.5 mm thick sheet.
12.7x6.8=86.36
20x.6x.75=8.4
</t>
  </si>
  <si>
    <t>Tender Inviting Authority: Office of the  Engineer Darbhanga Building, 87/1 College Street Kolkata- 700073, University Of Calcutta</t>
  </si>
  <si>
    <t>Name of Work: OUT SIDE REPAIRING AND PAINTING AT NORTH SOUTH AND BACK PORTION OF N. R.SEN BUILDING IN RAJA BAZAR SCIENCE COLLEGE CAMPUS UNDER UNIVERSITY OF CALCUTTA DURING  THE  F.Y. - 2021-22</t>
  </si>
  <si>
    <t xml:space="preserve">Contract No:  ET/ENG/113/21-22          Date: - 08-10-2021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</si>
</sst>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 numFmtId="180" formatCode="#,##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4"/>
      <color indexed="57"/>
      <name val="Arial"/>
      <family val="2"/>
    </font>
    <font>
      <b/>
      <sz val="12"/>
      <color indexed="16"/>
      <name val="Arial"/>
      <family val="2"/>
    </font>
    <font>
      <b/>
      <sz val="11"/>
      <color indexed="16"/>
      <name val="Arial"/>
      <family val="2"/>
    </font>
    <font>
      <b/>
      <u val="single"/>
      <sz val="16"/>
      <color indexed="10"/>
      <name val="Arial"/>
      <family val="2"/>
    </font>
    <font>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4"/>
      <color theme="6" tint="-0.4999699890613556"/>
      <name val="Arial"/>
      <family val="2"/>
    </font>
    <font>
      <b/>
      <sz val="12"/>
      <color rgb="FF800000"/>
      <name val="Arial"/>
      <family val="2"/>
    </font>
    <font>
      <b/>
      <sz val="11"/>
      <color rgb="FF800000"/>
      <name val="Arial"/>
      <family val="2"/>
    </font>
    <font>
      <b/>
      <u val="single"/>
      <sz val="16"/>
      <color rgb="FFFF0000"/>
      <name val="Arial"/>
      <family val="2"/>
    </font>
    <font>
      <sz val="11"/>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67"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0" fontId="66" fillId="0" borderId="10" xfId="59" applyNumberFormat="1" applyFont="1" applyFill="1" applyBorder="1" applyAlignment="1">
      <alignment horizontal="center" vertical="top" wrapText="1"/>
      <protection/>
    </xf>
    <xf numFmtId="174" fontId="2" fillId="0" borderId="16" xfId="59" applyNumberFormat="1" applyFont="1" applyFill="1" applyBorder="1" applyAlignment="1">
      <alignment horizontal="right" vertical="top"/>
      <protection/>
    </xf>
    <xf numFmtId="174" fontId="6" fillId="0" borderId="11" xfId="59" applyNumberFormat="1" applyFont="1" applyFill="1" applyBorder="1" applyAlignment="1">
      <alignment vertical="top"/>
      <protection/>
    </xf>
    <xf numFmtId="174" fontId="68" fillId="0" borderId="11" xfId="59" applyNumberFormat="1" applyFont="1" applyFill="1" applyBorder="1" applyAlignment="1">
      <alignment vertical="top"/>
      <protection/>
    </xf>
    <xf numFmtId="174" fontId="2" fillId="0" borderId="16" xfId="58" applyNumberFormat="1" applyFont="1" applyFill="1" applyBorder="1" applyAlignment="1">
      <alignment horizontal="right" vertical="top"/>
      <protection/>
    </xf>
    <xf numFmtId="174" fontId="6" fillId="0" borderId="17" xfId="59" applyNumberFormat="1" applyFont="1" applyFill="1" applyBorder="1" applyAlignment="1">
      <alignment vertical="top"/>
      <protection/>
    </xf>
    <xf numFmtId="174" fontId="6" fillId="0" borderId="18" xfId="59" applyNumberFormat="1" applyFont="1" applyFill="1" applyBorder="1" applyAlignment="1">
      <alignment horizontal="right" vertical="top"/>
      <protection/>
    </xf>
    <xf numFmtId="174" fontId="2" fillId="33" borderId="19" xfId="57" applyNumberFormat="1" applyFont="1" applyFill="1" applyBorder="1" applyAlignment="1" applyProtection="1">
      <alignment horizontal="right" vertical="top"/>
      <protection locked="0"/>
    </xf>
    <xf numFmtId="174" fontId="2" fillId="33" borderId="11" xfId="57" applyNumberFormat="1" applyFont="1" applyFill="1" applyBorder="1" applyAlignment="1" applyProtection="1">
      <alignment horizontal="right" vertical="top"/>
      <protection locked="0"/>
    </xf>
    <xf numFmtId="0" fontId="69" fillId="33" borderId="10" xfId="59" applyNumberFormat="1" applyFont="1" applyFill="1" applyBorder="1" applyAlignment="1" applyProtection="1">
      <alignment vertical="center" wrapText="1"/>
      <protection locked="0"/>
    </xf>
    <xf numFmtId="177" fontId="70" fillId="33" borderId="10" xfId="64" applyNumberFormat="1" applyFont="1" applyFill="1" applyBorder="1" applyAlignment="1" applyProtection="1">
      <alignment horizontal="center" vertical="center"/>
      <protection locked="0"/>
    </xf>
    <xf numFmtId="0" fontId="2" fillId="33" borderId="13"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17" xfId="59" applyNumberFormat="1" applyFont="1" applyFill="1" applyBorder="1" applyAlignment="1" applyProtection="1">
      <alignment horizontal="left" vertical="top"/>
      <protection locked="0"/>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10" fillId="0" borderId="0" xfId="0" applyFont="1" applyAlignment="1">
      <alignment horizontal="center" vertical="center"/>
    </xf>
    <xf numFmtId="0" fontId="2" fillId="0" borderId="11" xfId="59" applyNumberFormat="1" applyFont="1" applyFill="1" applyBorder="1" applyAlignment="1">
      <alignment horizontal="center" vertical="center" wrapText="1"/>
      <protection/>
    </xf>
    <xf numFmtId="0" fontId="59" fillId="0" borderId="11" xfId="0" applyFont="1" applyFill="1" applyBorder="1" applyAlignment="1">
      <alignment horizontal="center" vertical="center"/>
    </xf>
    <xf numFmtId="2" fontId="2" fillId="0" borderId="11" xfId="59" applyNumberFormat="1" applyFont="1" applyFill="1" applyBorder="1" applyAlignment="1">
      <alignment vertical="top"/>
      <protection/>
    </xf>
    <xf numFmtId="0" fontId="72" fillId="0" borderId="11" xfId="59" applyNumberFormat="1" applyFont="1" applyFill="1" applyBorder="1" applyAlignment="1">
      <alignment horizontal="center" vertical="top"/>
      <protection/>
    </xf>
    <xf numFmtId="180" fontId="2" fillId="0" borderId="11" xfId="59" applyNumberFormat="1"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2"/>
  <sheetViews>
    <sheetView showGridLines="0" zoomScale="75" zoomScaleNormal="75" zoomScalePageLayoutView="0" workbookViewId="0" topLeftCell="A1">
      <selection activeCell="A7" sqref="A7:BC7"/>
    </sheetView>
  </sheetViews>
  <sheetFormatPr defaultColWidth="9.140625" defaultRowHeight="15"/>
  <cols>
    <col min="1" max="1" width="14.8515625" style="25" customWidth="1"/>
    <col min="2" max="2" width="44.57421875" style="25" customWidth="1"/>
    <col min="3" max="3" width="23.421875" style="25" hidden="1" customWidth="1"/>
    <col min="4" max="4" width="15.140625" style="25" customWidth="1"/>
    <col min="5" max="5" width="14.140625" style="25" customWidth="1"/>
    <col min="6" max="6" width="15.57421875" style="25" customWidth="1"/>
    <col min="7" max="7" width="14.140625" style="25" hidden="1" customWidth="1"/>
    <col min="8" max="10" width="12.140625" style="25" hidden="1" customWidth="1"/>
    <col min="11" max="11" width="19.57421875" style="25" hidden="1" customWidth="1"/>
    <col min="12" max="12" width="14.28125" style="25" hidden="1" customWidth="1"/>
    <col min="13" max="13" width="17.421875" style="25" hidden="1" customWidth="1"/>
    <col min="14" max="14" width="15.28125" style="50"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1.7109375" style="25" customWidth="1"/>
    <col min="54" max="54" width="18.8515625" style="25" hidden="1" customWidth="1"/>
    <col min="55" max="55" width="50.140625" style="25" customWidth="1"/>
    <col min="56" max="238" width="9.140625" style="25" customWidth="1"/>
    <col min="239" max="243" width="9.140625" style="26" customWidth="1"/>
    <col min="244" max="16384" width="9.140625" style="25" customWidth="1"/>
  </cols>
  <sheetData>
    <row r="1" spans="1:243" s="1" customFormat="1" ht="27" customHeight="1">
      <c r="A1" s="71" t="str">
        <f>B2&amp;" BoQ"</f>
        <v>Percentage BoQ</v>
      </c>
      <c r="B1" s="71"/>
      <c r="C1" s="71"/>
      <c r="D1" s="71"/>
      <c r="E1" s="71"/>
      <c r="F1" s="71"/>
      <c r="G1" s="71"/>
      <c r="H1" s="71"/>
      <c r="I1" s="71"/>
      <c r="J1" s="71"/>
      <c r="K1" s="71"/>
      <c r="L1" s="71"/>
      <c r="O1" s="2"/>
      <c r="P1" s="2"/>
      <c r="Q1" s="3"/>
      <c r="IE1" s="3"/>
      <c r="IF1" s="3"/>
      <c r="IG1" s="3"/>
      <c r="IH1" s="3"/>
      <c r="II1" s="3"/>
    </row>
    <row r="2" spans="1:17" s="1" customFormat="1" ht="25.5" customHeight="1" hidden="1">
      <c r="A2" s="27" t="s">
        <v>3</v>
      </c>
      <c r="B2" s="27" t="s">
        <v>44</v>
      </c>
      <c r="C2" s="27" t="s">
        <v>4</v>
      </c>
      <c r="D2" s="27" t="s">
        <v>5</v>
      </c>
      <c r="E2" s="27"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2" t="s">
        <v>112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6"/>
      <c r="IF4" s="6"/>
      <c r="IG4" s="6"/>
      <c r="IH4" s="6"/>
      <c r="II4" s="6"/>
    </row>
    <row r="5" spans="1:243" s="5" customFormat="1" ht="30.75" customHeight="1">
      <c r="A5" s="72" t="s">
        <v>113</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6"/>
      <c r="IF5" s="6"/>
      <c r="IG5" s="6"/>
      <c r="IH5" s="6"/>
      <c r="II5" s="6"/>
    </row>
    <row r="6" spans="1:243" s="5" customFormat="1" ht="30.75" customHeight="1">
      <c r="A6" s="72" t="s">
        <v>114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6"/>
      <c r="IF6" s="6"/>
      <c r="IG6" s="6"/>
      <c r="IH6" s="6"/>
      <c r="II6" s="6"/>
    </row>
    <row r="7" spans="1:243" s="5"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6"/>
      <c r="IF7" s="6"/>
      <c r="IG7" s="6"/>
      <c r="IH7" s="6"/>
      <c r="II7" s="6"/>
    </row>
    <row r="8" spans="1:243" s="7" customFormat="1" ht="58.5" customHeight="1">
      <c r="A8" s="28" t="s">
        <v>50</v>
      </c>
      <c r="B8" s="62"/>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4"/>
      <c r="IE8" s="8"/>
      <c r="IF8" s="8"/>
      <c r="IG8" s="8"/>
      <c r="IH8" s="8"/>
      <c r="II8" s="8"/>
    </row>
    <row r="9" spans="1:243" s="9" customFormat="1" ht="61.5" customHeight="1">
      <c r="A9" s="65"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29"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1" t="s">
        <v>51</v>
      </c>
      <c r="BB11" s="30" t="s">
        <v>30</v>
      </c>
      <c r="BC11" s="30"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8" customFormat="1" ht="150">
      <c r="A13" s="31">
        <v>1</v>
      </c>
      <c r="B13" s="32" t="s">
        <v>80</v>
      </c>
      <c r="C13" s="75" t="s">
        <v>54</v>
      </c>
      <c r="D13" s="76">
        <v>300</v>
      </c>
      <c r="E13" s="75" t="s">
        <v>81</v>
      </c>
      <c r="F13" s="77">
        <v>19</v>
      </c>
      <c r="G13" s="20"/>
      <c r="H13" s="15"/>
      <c r="I13" s="33" t="s">
        <v>35</v>
      </c>
      <c r="J13" s="16">
        <f aca="true" t="shared" si="0" ref="J13:J18">IF(I13="Less(-)",-1,1)</f>
        <v>1</v>
      </c>
      <c r="K13" s="17" t="s">
        <v>45</v>
      </c>
      <c r="L13" s="17" t="s">
        <v>6</v>
      </c>
      <c r="M13" s="58"/>
      <c r="N13" s="20"/>
      <c r="O13" s="20"/>
      <c r="P13" s="36"/>
      <c r="Q13" s="20"/>
      <c r="R13" s="20"/>
      <c r="S13" s="36"/>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52">
        <f>total_amount_ba($B$2,$D$2,D13,F13,J13,K13,M13)</f>
        <v>5700</v>
      </c>
      <c r="BB13" s="55">
        <f>BA13+SUM(N13:AZ13)</f>
        <v>5700</v>
      </c>
      <c r="BC13" s="35" t="str">
        <f>SpellNumber(L13,BB13)</f>
        <v>INR  Five Thousand Seven Hundred    Only</v>
      </c>
      <c r="IE13" s="19">
        <v>1.01</v>
      </c>
      <c r="IF13" s="19" t="s">
        <v>36</v>
      </c>
      <c r="IG13" s="19" t="s">
        <v>33</v>
      </c>
      <c r="IH13" s="19">
        <v>123.223</v>
      </c>
      <c r="II13" s="19" t="s">
        <v>34</v>
      </c>
    </row>
    <row r="14" spans="1:243" s="18" customFormat="1" ht="135">
      <c r="A14" s="31">
        <v>2</v>
      </c>
      <c r="B14" s="32" t="s">
        <v>82</v>
      </c>
      <c r="C14" s="75" t="s">
        <v>55</v>
      </c>
      <c r="D14" s="75">
        <v>300</v>
      </c>
      <c r="E14" s="75" t="s">
        <v>81</v>
      </c>
      <c r="F14" s="77">
        <v>203</v>
      </c>
      <c r="G14" s="20"/>
      <c r="H14" s="20"/>
      <c r="I14" s="33" t="s">
        <v>35</v>
      </c>
      <c r="J14" s="16">
        <f t="shared" si="0"/>
        <v>1</v>
      </c>
      <c r="K14" s="17" t="s">
        <v>45</v>
      </c>
      <c r="L14" s="17" t="s">
        <v>6</v>
      </c>
      <c r="M14" s="59"/>
      <c r="N14" s="20"/>
      <c r="O14" s="20"/>
      <c r="P14" s="36"/>
      <c r="Q14" s="20"/>
      <c r="R14" s="20"/>
      <c r="S14" s="36"/>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52">
        <f>total_amount_ba($B$2,$D$2,D14,F14,J14,K14,M14)</f>
        <v>60900</v>
      </c>
      <c r="BB14" s="55">
        <f>BA14+SUM(N14:AZ14)</f>
        <v>60900</v>
      </c>
      <c r="BC14" s="35" t="str">
        <f>SpellNumber(L14,BB14)</f>
        <v>INR  Sixty Thousand Nine Hundred    Only</v>
      </c>
      <c r="IE14" s="19">
        <v>1.02</v>
      </c>
      <c r="IF14" s="19" t="s">
        <v>37</v>
      </c>
      <c r="IG14" s="19" t="s">
        <v>38</v>
      </c>
      <c r="IH14" s="19">
        <v>213</v>
      </c>
      <c r="II14" s="19" t="s">
        <v>34</v>
      </c>
    </row>
    <row r="15" spans="1:243" s="18" customFormat="1" ht="45">
      <c r="A15" s="31">
        <v>3</v>
      </c>
      <c r="B15" s="32" t="s">
        <v>83</v>
      </c>
      <c r="C15" s="75" t="s">
        <v>56</v>
      </c>
      <c r="D15" s="75">
        <v>100</v>
      </c>
      <c r="E15" s="75" t="s">
        <v>84</v>
      </c>
      <c r="F15" s="77">
        <v>18.54</v>
      </c>
      <c r="G15" s="20"/>
      <c r="H15" s="20"/>
      <c r="I15" s="33" t="s">
        <v>35</v>
      </c>
      <c r="J15" s="16">
        <f t="shared" si="0"/>
        <v>1</v>
      </c>
      <c r="K15" s="17" t="s">
        <v>45</v>
      </c>
      <c r="L15" s="17" t="s">
        <v>6</v>
      </c>
      <c r="M15" s="59"/>
      <c r="N15" s="20"/>
      <c r="O15" s="20"/>
      <c r="P15" s="36"/>
      <c r="Q15" s="20"/>
      <c r="R15" s="20"/>
      <c r="S15" s="36"/>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52">
        <f>total_amount_ba($B$2,$D$2,D15,F15,J15,K15,M15)</f>
        <v>1854</v>
      </c>
      <c r="BB15" s="55">
        <f>BA15+SUM(N15:AZ15)</f>
        <v>1854</v>
      </c>
      <c r="BC15" s="35" t="str">
        <f>SpellNumber(L15,BB15)</f>
        <v>INR  One Thousand Eight Hundred &amp; Fifty Four  Only</v>
      </c>
      <c r="IE15" s="19">
        <v>2</v>
      </c>
      <c r="IF15" s="19" t="s">
        <v>32</v>
      </c>
      <c r="IG15" s="19" t="s">
        <v>39</v>
      </c>
      <c r="IH15" s="19">
        <v>10</v>
      </c>
      <c r="II15" s="19" t="s">
        <v>34</v>
      </c>
    </row>
    <row r="16" spans="1:243" s="18" customFormat="1" ht="105">
      <c r="A16" s="31">
        <v>4</v>
      </c>
      <c r="B16" s="32" t="s">
        <v>85</v>
      </c>
      <c r="C16" s="75" t="s">
        <v>57</v>
      </c>
      <c r="D16" s="75">
        <v>100</v>
      </c>
      <c r="E16" s="75" t="s">
        <v>86</v>
      </c>
      <c r="F16" s="77">
        <v>542</v>
      </c>
      <c r="G16" s="20"/>
      <c r="H16" s="20"/>
      <c r="I16" s="33" t="s">
        <v>35</v>
      </c>
      <c r="J16" s="16">
        <f t="shared" si="0"/>
        <v>1</v>
      </c>
      <c r="K16" s="17" t="s">
        <v>45</v>
      </c>
      <c r="L16" s="17" t="s">
        <v>6</v>
      </c>
      <c r="M16" s="59"/>
      <c r="N16" s="20"/>
      <c r="O16" s="20"/>
      <c r="P16" s="36"/>
      <c r="Q16" s="20"/>
      <c r="R16" s="20"/>
      <c r="S16" s="36"/>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52">
        <f>total_amount_ba($B$2,$D$2,D16,F16,J16,K16,M16)</f>
        <v>54200</v>
      </c>
      <c r="BB16" s="55">
        <f>BA16+SUM(N16:AZ16)</f>
        <v>54200</v>
      </c>
      <c r="BC16" s="35" t="str">
        <f>SpellNumber(L16,BB16)</f>
        <v>INR  Fifty Four Thousand Two Hundred    Only</v>
      </c>
      <c r="IE16" s="19">
        <v>3</v>
      </c>
      <c r="IF16" s="19" t="s">
        <v>40</v>
      </c>
      <c r="IG16" s="19" t="s">
        <v>41</v>
      </c>
      <c r="IH16" s="19">
        <v>10</v>
      </c>
      <c r="II16" s="19" t="s">
        <v>34</v>
      </c>
    </row>
    <row r="17" spans="1:243" s="18" customFormat="1" ht="90">
      <c r="A17" s="31">
        <v>5</v>
      </c>
      <c r="B17" s="32" t="s">
        <v>87</v>
      </c>
      <c r="C17" s="75" t="s">
        <v>58</v>
      </c>
      <c r="D17" s="75">
        <v>100</v>
      </c>
      <c r="E17" s="75" t="s">
        <v>86</v>
      </c>
      <c r="F17" s="77">
        <v>13.6</v>
      </c>
      <c r="G17" s="20"/>
      <c r="H17" s="20"/>
      <c r="I17" s="33" t="s">
        <v>35</v>
      </c>
      <c r="J17" s="16">
        <f t="shared" si="0"/>
        <v>1</v>
      </c>
      <c r="K17" s="17" t="s">
        <v>45</v>
      </c>
      <c r="L17" s="17" t="s">
        <v>6</v>
      </c>
      <c r="M17" s="59"/>
      <c r="N17" s="20"/>
      <c r="O17" s="20"/>
      <c r="P17" s="36"/>
      <c r="Q17" s="20"/>
      <c r="R17" s="20"/>
      <c r="S17" s="36"/>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52">
        <f>total_amount_ba($B$2,$D$2,D17,F17,J17,K17,M17)</f>
        <v>1360</v>
      </c>
      <c r="BB17" s="55">
        <f>BA17+SUM(N17:AZ17)</f>
        <v>1360</v>
      </c>
      <c r="BC17" s="35" t="str">
        <f>SpellNumber(L17,BB17)</f>
        <v>INR  One Thousand Three Hundred &amp; Sixty  Only</v>
      </c>
      <c r="IE17" s="19">
        <v>1.01</v>
      </c>
      <c r="IF17" s="19" t="s">
        <v>36</v>
      </c>
      <c r="IG17" s="19" t="s">
        <v>33</v>
      </c>
      <c r="IH17" s="19">
        <v>123.223</v>
      </c>
      <c r="II17" s="19" t="s">
        <v>34</v>
      </c>
    </row>
    <row r="18" spans="1:243" s="18" customFormat="1" ht="180">
      <c r="A18" s="31">
        <v>6</v>
      </c>
      <c r="B18" s="32" t="s">
        <v>88</v>
      </c>
      <c r="C18" s="75" t="s">
        <v>59</v>
      </c>
      <c r="D18" s="75">
        <v>20</v>
      </c>
      <c r="E18" s="75" t="s">
        <v>89</v>
      </c>
      <c r="F18" s="77">
        <v>127</v>
      </c>
      <c r="G18" s="20"/>
      <c r="H18" s="20"/>
      <c r="I18" s="33" t="s">
        <v>35</v>
      </c>
      <c r="J18" s="16">
        <f t="shared" si="0"/>
        <v>1</v>
      </c>
      <c r="K18" s="17" t="s">
        <v>45</v>
      </c>
      <c r="L18" s="17" t="s">
        <v>6</v>
      </c>
      <c r="M18" s="59"/>
      <c r="N18" s="20"/>
      <c r="O18" s="20"/>
      <c r="P18" s="36"/>
      <c r="Q18" s="20"/>
      <c r="R18" s="20"/>
      <c r="S18" s="36"/>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7"/>
      <c r="AV18" s="34"/>
      <c r="AW18" s="34"/>
      <c r="AX18" s="34"/>
      <c r="AY18" s="34"/>
      <c r="AZ18" s="34"/>
      <c r="BA18" s="52">
        <f>total_amount_ba($B$2,$D$2,D18,F18,J18,K18,M18)</f>
        <v>2540</v>
      </c>
      <c r="BB18" s="55">
        <f>BA18+SUM(N18:AZ18)</f>
        <v>2540</v>
      </c>
      <c r="BC18" s="35" t="str">
        <f>SpellNumber(L18,BB18)</f>
        <v>INR  Two Thousand Five Hundred &amp; Forty  Only</v>
      </c>
      <c r="IE18" s="19">
        <v>1.02</v>
      </c>
      <c r="IF18" s="19" t="s">
        <v>37</v>
      </c>
      <c r="IG18" s="19" t="s">
        <v>38</v>
      </c>
      <c r="IH18" s="19">
        <v>213</v>
      </c>
      <c r="II18" s="19" t="s">
        <v>34</v>
      </c>
    </row>
    <row r="19" spans="1:243" s="18" customFormat="1" ht="105">
      <c r="A19" s="31">
        <v>7</v>
      </c>
      <c r="B19" s="32" t="s">
        <v>90</v>
      </c>
      <c r="C19" s="75" t="s">
        <v>60</v>
      </c>
      <c r="D19" s="75">
        <v>300</v>
      </c>
      <c r="E19" s="75" t="s">
        <v>81</v>
      </c>
      <c r="F19" s="77">
        <v>88</v>
      </c>
      <c r="G19" s="20"/>
      <c r="H19" s="20"/>
      <c r="I19" s="33" t="s">
        <v>35</v>
      </c>
      <c r="J19" s="16">
        <f aca="true" t="shared" si="1" ref="J19:J38">IF(I19="Less(-)",-1,1)</f>
        <v>1</v>
      </c>
      <c r="K19" s="17" t="s">
        <v>45</v>
      </c>
      <c r="L19" s="17" t="s">
        <v>6</v>
      </c>
      <c r="M19" s="59"/>
      <c r="N19" s="20"/>
      <c r="O19" s="20"/>
      <c r="P19" s="36"/>
      <c r="Q19" s="20"/>
      <c r="R19" s="20"/>
      <c r="S19" s="36"/>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7"/>
      <c r="AV19" s="34"/>
      <c r="AW19" s="34"/>
      <c r="AX19" s="34"/>
      <c r="AY19" s="34"/>
      <c r="AZ19" s="34"/>
      <c r="BA19" s="52">
        <f aca="true" t="shared" si="2" ref="BA19:BA38">total_amount_ba($B$2,$D$2,D19,F19,J19,K19,M19)</f>
        <v>26400</v>
      </c>
      <c r="BB19" s="55">
        <f aca="true" t="shared" si="3" ref="BB19:BB38">BA19+SUM(N19:AZ19)</f>
        <v>26400</v>
      </c>
      <c r="BC19" s="35" t="str">
        <f aca="true" t="shared" si="4" ref="BC19:BC38">SpellNumber(L19,BB19)</f>
        <v>INR  Twenty Six Thousand Four Hundred    Only</v>
      </c>
      <c r="IE19" s="19"/>
      <c r="IF19" s="19"/>
      <c r="IG19" s="19"/>
      <c r="IH19" s="19"/>
      <c r="II19" s="19"/>
    </row>
    <row r="20" spans="1:243" s="18" customFormat="1" ht="210">
      <c r="A20" s="31">
        <v>8</v>
      </c>
      <c r="B20" s="32" t="s">
        <v>91</v>
      </c>
      <c r="C20" s="75" t="s">
        <v>61</v>
      </c>
      <c r="D20" s="75">
        <v>20</v>
      </c>
      <c r="E20" s="75" t="s">
        <v>92</v>
      </c>
      <c r="F20" s="77">
        <v>87</v>
      </c>
      <c r="G20" s="20"/>
      <c r="H20" s="20"/>
      <c r="I20" s="33" t="s">
        <v>35</v>
      </c>
      <c r="J20" s="16">
        <f t="shared" si="1"/>
        <v>1</v>
      </c>
      <c r="K20" s="17" t="s">
        <v>45</v>
      </c>
      <c r="L20" s="17" t="s">
        <v>6</v>
      </c>
      <c r="M20" s="59"/>
      <c r="N20" s="20"/>
      <c r="O20" s="20"/>
      <c r="P20" s="36"/>
      <c r="Q20" s="20"/>
      <c r="R20" s="20"/>
      <c r="S20" s="36"/>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7"/>
      <c r="AV20" s="34"/>
      <c r="AW20" s="34"/>
      <c r="AX20" s="34"/>
      <c r="AY20" s="34"/>
      <c r="AZ20" s="34"/>
      <c r="BA20" s="52">
        <f t="shared" si="2"/>
        <v>1740</v>
      </c>
      <c r="BB20" s="55">
        <f t="shared" si="3"/>
        <v>1740</v>
      </c>
      <c r="BC20" s="35" t="str">
        <f t="shared" si="4"/>
        <v>INR  One Thousand Seven Hundred &amp; Forty  Only</v>
      </c>
      <c r="IE20" s="19"/>
      <c r="IF20" s="19"/>
      <c r="IG20" s="19"/>
      <c r="IH20" s="19"/>
      <c r="II20" s="19"/>
    </row>
    <row r="21" spans="1:243" s="18" customFormat="1" ht="150">
      <c r="A21" s="31">
        <v>9</v>
      </c>
      <c r="B21" s="32" t="s">
        <v>93</v>
      </c>
      <c r="C21" s="75" t="s">
        <v>62</v>
      </c>
      <c r="D21" s="75">
        <v>60</v>
      </c>
      <c r="E21" s="75" t="s">
        <v>81</v>
      </c>
      <c r="F21" s="77">
        <v>587</v>
      </c>
      <c r="G21" s="20"/>
      <c r="H21" s="20"/>
      <c r="I21" s="33" t="s">
        <v>35</v>
      </c>
      <c r="J21" s="16">
        <f t="shared" si="1"/>
        <v>1</v>
      </c>
      <c r="K21" s="17" t="s">
        <v>45</v>
      </c>
      <c r="L21" s="17" t="s">
        <v>6</v>
      </c>
      <c r="M21" s="59"/>
      <c r="N21" s="20"/>
      <c r="O21" s="20"/>
      <c r="P21" s="36"/>
      <c r="Q21" s="20"/>
      <c r="R21" s="20"/>
      <c r="S21" s="36"/>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7"/>
      <c r="AV21" s="34"/>
      <c r="AW21" s="34"/>
      <c r="AX21" s="34"/>
      <c r="AY21" s="34"/>
      <c r="AZ21" s="34"/>
      <c r="BA21" s="52">
        <f t="shared" si="2"/>
        <v>35220</v>
      </c>
      <c r="BB21" s="55">
        <f t="shared" si="3"/>
        <v>35220</v>
      </c>
      <c r="BC21" s="35" t="str">
        <f t="shared" si="4"/>
        <v>INR  Thirty Five Thousand Two Hundred &amp; Twenty  Only</v>
      </c>
      <c r="IE21" s="19"/>
      <c r="IF21" s="19"/>
      <c r="IG21" s="19"/>
      <c r="IH21" s="19"/>
      <c r="II21" s="19"/>
    </row>
    <row r="22" spans="1:243" s="18" customFormat="1" ht="60">
      <c r="A22" s="31">
        <v>10</v>
      </c>
      <c r="B22" s="32" t="s">
        <v>94</v>
      </c>
      <c r="C22" s="75" t="s">
        <v>63</v>
      </c>
      <c r="D22" s="75">
        <v>4</v>
      </c>
      <c r="E22" s="75" t="s">
        <v>95</v>
      </c>
      <c r="F22" s="77">
        <v>2106</v>
      </c>
      <c r="G22" s="20"/>
      <c r="H22" s="20"/>
      <c r="I22" s="33" t="s">
        <v>35</v>
      </c>
      <c r="J22" s="16">
        <f t="shared" si="1"/>
        <v>1</v>
      </c>
      <c r="K22" s="17" t="s">
        <v>45</v>
      </c>
      <c r="L22" s="17" t="s">
        <v>6</v>
      </c>
      <c r="M22" s="59"/>
      <c r="N22" s="20"/>
      <c r="O22" s="20"/>
      <c r="P22" s="36"/>
      <c r="Q22" s="20"/>
      <c r="R22" s="20"/>
      <c r="S22" s="36"/>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7"/>
      <c r="AV22" s="34"/>
      <c r="AW22" s="34"/>
      <c r="AX22" s="34"/>
      <c r="AY22" s="34"/>
      <c r="AZ22" s="34"/>
      <c r="BA22" s="52">
        <f t="shared" si="2"/>
        <v>8424</v>
      </c>
      <c r="BB22" s="55">
        <f t="shared" si="3"/>
        <v>8424</v>
      </c>
      <c r="BC22" s="35" t="str">
        <f t="shared" si="4"/>
        <v>INR  Eight Thousand Four Hundred &amp; Twenty Four  Only</v>
      </c>
      <c r="IE22" s="19"/>
      <c r="IF22" s="19"/>
      <c r="IG22" s="19"/>
      <c r="IH22" s="19"/>
      <c r="II22" s="19"/>
    </row>
    <row r="23" spans="1:243" s="18" customFormat="1" ht="255">
      <c r="A23" s="78">
        <v>11</v>
      </c>
      <c r="B23" s="32" t="s">
        <v>96</v>
      </c>
      <c r="C23" s="75" t="s">
        <v>64</v>
      </c>
      <c r="D23" s="79">
        <v>3.584</v>
      </c>
      <c r="E23" s="75" t="s">
        <v>95</v>
      </c>
      <c r="F23" s="77">
        <v>5428</v>
      </c>
      <c r="G23" s="20"/>
      <c r="H23" s="20"/>
      <c r="I23" s="33" t="s">
        <v>35</v>
      </c>
      <c r="J23" s="16">
        <f t="shared" si="1"/>
        <v>1</v>
      </c>
      <c r="K23" s="17" t="s">
        <v>45</v>
      </c>
      <c r="L23" s="17" t="s">
        <v>6</v>
      </c>
      <c r="M23" s="59"/>
      <c r="N23" s="20"/>
      <c r="O23" s="20"/>
      <c r="P23" s="36"/>
      <c r="Q23" s="20"/>
      <c r="R23" s="20"/>
      <c r="S23" s="36"/>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7"/>
      <c r="AV23" s="34"/>
      <c r="AW23" s="34"/>
      <c r="AX23" s="34"/>
      <c r="AY23" s="34"/>
      <c r="AZ23" s="34"/>
      <c r="BA23" s="52">
        <f t="shared" si="2"/>
        <v>19453.952</v>
      </c>
      <c r="BB23" s="55">
        <f t="shared" si="3"/>
        <v>19453.952</v>
      </c>
      <c r="BC23" s="35" t="str">
        <f t="shared" si="4"/>
        <v>INR  Nineteen Thousand Four Hundred &amp; Fifty Three  and Paise Ninety Five Only</v>
      </c>
      <c r="IE23" s="19"/>
      <c r="IF23" s="19"/>
      <c r="IG23" s="19"/>
      <c r="IH23" s="19"/>
      <c r="II23" s="19"/>
    </row>
    <row r="24" spans="1:243" s="18" customFormat="1" ht="135">
      <c r="A24" s="31">
        <v>12</v>
      </c>
      <c r="B24" s="32" t="s">
        <v>97</v>
      </c>
      <c r="C24" s="75" t="s">
        <v>65</v>
      </c>
      <c r="D24" s="75">
        <v>30</v>
      </c>
      <c r="E24" s="75" t="s">
        <v>81</v>
      </c>
      <c r="F24" s="77">
        <v>389</v>
      </c>
      <c r="G24" s="20"/>
      <c r="H24" s="20"/>
      <c r="I24" s="33" t="s">
        <v>35</v>
      </c>
      <c r="J24" s="16">
        <f t="shared" si="1"/>
        <v>1</v>
      </c>
      <c r="K24" s="17" t="s">
        <v>45</v>
      </c>
      <c r="L24" s="17" t="s">
        <v>6</v>
      </c>
      <c r="M24" s="59"/>
      <c r="N24" s="20"/>
      <c r="O24" s="20"/>
      <c r="P24" s="36"/>
      <c r="Q24" s="20"/>
      <c r="R24" s="20"/>
      <c r="S24" s="36"/>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7"/>
      <c r="AV24" s="34"/>
      <c r="AW24" s="34"/>
      <c r="AX24" s="34"/>
      <c r="AY24" s="34"/>
      <c r="AZ24" s="34"/>
      <c r="BA24" s="52">
        <f t="shared" si="2"/>
        <v>11670</v>
      </c>
      <c r="BB24" s="55">
        <f t="shared" si="3"/>
        <v>11670</v>
      </c>
      <c r="BC24" s="35" t="str">
        <f t="shared" si="4"/>
        <v>INR  Eleven Thousand Six Hundred &amp; Seventy  Only</v>
      </c>
      <c r="IE24" s="19"/>
      <c r="IF24" s="19"/>
      <c r="IG24" s="19"/>
      <c r="IH24" s="19"/>
      <c r="II24" s="19"/>
    </row>
    <row r="25" spans="1:243" s="18" customFormat="1" ht="150">
      <c r="A25" s="31">
        <v>13</v>
      </c>
      <c r="B25" s="32" t="s">
        <v>98</v>
      </c>
      <c r="C25" s="75" t="s">
        <v>66</v>
      </c>
      <c r="D25" s="75">
        <v>1</v>
      </c>
      <c r="E25" s="75" t="s">
        <v>99</v>
      </c>
      <c r="F25" s="77">
        <v>58393</v>
      </c>
      <c r="G25" s="20"/>
      <c r="H25" s="20"/>
      <c r="I25" s="33" t="s">
        <v>35</v>
      </c>
      <c r="J25" s="16">
        <f t="shared" si="1"/>
        <v>1</v>
      </c>
      <c r="K25" s="17" t="s">
        <v>45</v>
      </c>
      <c r="L25" s="17" t="s">
        <v>6</v>
      </c>
      <c r="M25" s="59"/>
      <c r="N25" s="20"/>
      <c r="O25" s="20"/>
      <c r="P25" s="36"/>
      <c r="Q25" s="20"/>
      <c r="R25" s="20"/>
      <c r="S25" s="36"/>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7"/>
      <c r="AV25" s="34"/>
      <c r="AW25" s="34"/>
      <c r="AX25" s="34"/>
      <c r="AY25" s="34"/>
      <c r="AZ25" s="34"/>
      <c r="BA25" s="52">
        <f t="shared" si="2"/>
        <v>58393</v>
      </c>
      <c r="BB25" s="55">
        <f t="shared" si="3"/>
        <v>58393</v>
      </c>
      <c r="BC25" s="35" t="str">
        <f t="shared" si="4"/>
        <v>INR  Fifty Eight Thousand Three Hundred &amp; Ninety Three  Only</v>
      </c>
      <c r="IE25" s="19"/>
      <c r="IF25" s="19"/>
      <c r="IG25" s="19"/>
      <c r="IH25" s="19"/>
      <c r="II25" s="19"/>
    </row>
    <row r="26" spans="1:243" s="18" customFormat="1" ht="60">
      <c r="A26" s="31">
        <v>14</v>
      </c>
      <c r="B26" s="32" t="s">
        <v>100</v>
      </c>
      <c r="C26" s="75" t="s">
        <v>67</v>
      </c>
      <c r="D26" s="75">
        <v>75</v>
      </c>
      <c r="E26" s="75" t="s">
        <v>84</v>
      </c>
      <c r="F26" s="77">
        <v>292</v>
      </c>
      <c r="G26" s="20"/>
      <c r="H26" s="20"/>
      <c r="I26" s="33" t="s">
        <v>35</v>
      </c>
      <c r="J26" s="16">
        <f t="shared" si="1"/>
        <v>1</v>
      </c>
      <c r="K26" s="17" t="s">
        <v>45</v>
      </c>
      <c r="L26" s="17" t="s">
        <v>6</v>
      </c>
      <c r="M26" s="59"/>
      <c r="N26" s="20"/>
      <c r="O26" s="20"/>
      <c r="P26" s="36"/>
      <c r="Q26" s="20"/>
      <c r="R26" s="20"/>
      <c r="S26" s="36"/>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7"/>
      <c r="AV26" s="34"/>
      <c r="AW26" s="34"/>
      <c r="AX26" s="34"/>
      <c r="AY26" s="34"/>
      <c r="AZ26" s="34"/>
      <c r="BA26" s="52">
        <f t="shared" si="2"/>
        <v>21900</v>
      </c>
      <c r="BB26" s="55">
        <f t="shared" si="3"/>
        <v>21900</v>
      </c>
      <c r="BC26" s="35" t="str">
        <f t="shared" si="4"/>
        <v>INR  Twenty One Thousand Nine Hundred    Only</v>
      </c>
      <c r="IE26" s="19"/>
      <c r="IF26" s="19"/>
      <c r="IG26" s="19"/>
      <c r="IH26" s="19"/>
      <c r="II26" s="19"/>
    </row>
    <row r="27" spans="1:243" s="18" customFormat="1" ht="105">
      <c r="A27" s="31">
        <v>15</v>
      </c>
      <c r="B27" s="32" t="s">
        <v>101</v>
      </c>
      <c r="C27" s="75" t="s">
        <v>68</v>
      </c>
      <c r="D27" s="75">
        <v>1500</v>
      </c>
      <c r="E27" s="75" t="s">
        <v>81</v>
      </c>
      <c r="F27" s="77">
        <v>7</v>
      </c>
      <c r="G27" s="20"/>
      <c r="H27" s="20"/>
      <c r="I27" s="33" t="s">
        <v>35</v>
      </c>
      <c r="J27" s="16">
        <f t="shared" si="1"/>
        <v>1</v>
      </c>
      <c r="K27" s="17" t="s">
        <v>45</v>
      </c>
      <c r="L27" s="17" t="s">
        <v>6</v>
      </c>
      <c r="M27" s="59"/>
      <c r="N27" s="20"/>
      <c r="O27" s="20"/>
      <c r="P27" s="36"/>
      <c r="Q27" s="20"/>
      <c r="R27" s="20"/>
      <c r="S27" s="36"/>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7"/>
      <c r="AV27" s="34"/>
      <c r="AW27" s="34"/>
      <c r="AX27" s="34"/>
      <c r="AY27" s="34"/>
      <c r="AZ27" s="34"/>
      <c r="BA27" s="52">
        <f t="shared" si="2"/>
        <v>10500</v>
      </c>
      <c r="BB27" s="55">
        <f t="shared" si="3"/>
        <v>10500</v>
      </c>
      <c r="BC27" s="35" t="str">
        <f t="shared" si="4"/>
        <v>INR  Ten Thousand Five Hundred    Only</v>
      </c>
      <c r="IE27" s="19"/>
      <c r="IF27" s="19"/>
      <c r="IG27" s="19"/>
      <c r="IH27" s="19"/>
      <c r="II27" s="19"/>
    </row>
    <row r="28" spans="1:243" s="18" customFormat="1" ht="105">
      <c r="A28" s="31">
        <v>16</v>
      </c>
      <c r="B28" s="32" t="s">
        <v>102</v>
      </c>
      <c r="C28" s="75" t="s">
        <v>69</v>
      </c>
      <c r="D28" s="75">
        <v>10</v>
      </c>
      <c r="E28" s="75" t="s">
        <v>89</v>
      </c>
      <c r="F28" s="77">
        <v>50</v>
      </c>
      <c r="G28" s="20"/>
      <c r="H28" s="20"/>
      <c r="I28" s="33" t="s">
        <v>35</v>
      </c>
      <c r="J28" s="16">
        <f t="shared" si="1"/>
        <v>1</v>
      </c>
      <c r="K28" s="17" t="s">
        <v>45</v>
      </c>
      <c r="L28" s="17" t="s">
        <v>6</v>
      </c>
      <c r="M28" s="59"/>
      <c r="N28" s="20"/>
      <c r="O28" s="20"/>
      <c r="P28" s="36"/>
      <c r="Q28" s="20"/>
      <c r="R28" s="20"/>
      <c r="S28" s="36"/>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7"/>
      <c r="AV28" s="34"/>
      <c r="AW28" s="34"/>
      <c r="AX28" s="34"/>
      <c r="AY28" s="34"/>
      <c r="AZ28" s="34"/>
      <c r="BA28" s="52">
        <f t="shared" si="2"/>
        <v>500</v>
      </c>
      <c r="BB28" s="55">
        <f t="shared" si="3"/>
        <v>500</v>
      </c>
      <c r="BC28" s="35" t="str">
        <f t="shared" si="4"/>
        <v>INR  Five Hundred    Only</v>
      </c>
      <c r="IE28" s="19"/>
      <c r="IF28" s="19"/>
      <c r="IG28" s="19"/>
      <c r="IH28" s="19"/>
      <c r="II28" s="19"/>
    </row>
    <row r="29" spans="1:243" s="18" customFormat="1" ht="75">
      <c r="A29" s="31">
        <v>17</v>
      </c>
      <c r="B29" s="32" t="s">
        <v>103</v>
      </c>
      <c r="C29" s="75" t="s">
        <v>70</v>
      </c>
      <c r="D29" s="75">
        <v>50</v>
      </c>
      <c r="E29" s="75" t="s">
        <v>89</v>
      </c>
      <c r="F29" s="77">
        <v>33</v>
      </c>
      <c r="G29" s="20"/>
      <c r="H29" s="20"/>
      <c r="I29" s="33" t="s">
        <v>35</v>
      </c>
      <c r="J29" s="16">
        <f t="shared" si="1"/>
        <v>1</v>
      </c>
      <c r="K29" s="17" t="s">
        <v>45</v>
      </c>
      <c r="L29" s="17" t="s">
        <v>6</v>
      </c>
      <c r="M29" s="59"/>
      <c r="N29" s="20"/>
      <c r="O29" s="20"/>
      <c r="P29" s="36"/>
      <c r="Q29" s="20"/>
      <c r="R29" s="20"/>
      <c r="S29" s="36"/>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7"/>
      <c r="AV29" s="34"/>
      <c r="AW29" s="34"/>
      <c r="AX29" s="34"/>
      <c r="AY29" s="34"/>
      <c r="AZ29" s="34"/>
      <c r="BA29" s="52">
        <f t="shared" si="2"/>
        <v>1650</v>
      </c>
      <c r="BB29" s="55">
        <f t="shared" si="3"/>
        <v>1650</v>
      </c>
      <c r="BC29" s="35" t="str">
        <f t="shared" si="4"/>
        <v>INR  One Thousand Six Hundred &amp; Fifty  Only</v>
      </c>
      <c r="IE29" s="19"/>
      <c r="IF29" s="19"/>
      <c r="IG29" s="19"/>
      <c r="IH29" s="19"/>
      <c r="II29" s="19"/>
    </row>
    <row r="30" spans="1:243" s="18" customFormat="1" ht="75">
      <c r="A30" s="31">
        <v>17.01</v>
      </c>
      <c r="B30" s="32" t="s">
        <v>103</v>
      </c>
      <c r="C30" s="75" t="s">
        <v>71</v>
      </c>
      <c r="D30" s="75">
        <v>20</v>
      </c>
      <c r="E30" s="75" t="s">
        <v>89</v>
      </c>
      <c r="F30" s="77">
        <v>51</v>
      </c>
      <c r="G30" s="20"/>
      <c r="H30" s="20"/>
      <c r="I30" s="33" t="s">
        <v>35</v>
      </c>
      <c r="J30" s="16">
        <f t="shared" si="1"/>
        <v>1</v>
      </c>
      <c r="K30" s="17" t="s">
        <v>45</v>
      </c>
      <c r="L30" s="17" t="s">
        <v>6</v>
      </c>
      <c r="M30" s="59"/>
      <c r="N30" s="20"/>
      <c r="O30" s="20"/>
      <c r="P30" s="36"/>
      <c r="Q30" s="20"/>
      <c r="R30" s="20"/>
      <c r="S30" s="36"/>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7"/>
      <c r="AV30" s="34"/>
      <c r="AW30" s="34"/>
      <c r="AX30" s="34"/>
      <c r="AY30" s="34"/>
      <c r="AZ30" s="34"/>
      <c r="BA30" s="52">
        <f t="shared" si="2"/>
        <v>1020</v>
      </c>
      <c r="BB30" s="55">
        <f t="shared" si="3"/>
        <v>1020</v>
      </c>
      <c r="BC30" s="35" t="str">
        <f t="shared" si="4"/>
        <v>INR  One Thousand  &amp;Twenty  Only</v>
      </c>
      <c r="IE30" s="19"/>
      <c r="IF30" s="19"/>
      <c r="IG30" s="19"/>
      <c r="IH30" s="19"/>
      <c r="II30" s="19"/>
    </row>
    <row r="31" spans="1:243" s="18" customFormat="1" ht="105">
      <c r="A31" s="31">
        <v>18</v>
      </c>
      <c r="B31" s="32" t="s">
        <v>104</v>
      </c>
      <c r="C31" s="75" t="s">
        <v>72</v>
      </c>
      <c r="D31" s="75">
        <v>20</v>
      </c>
      <c r="E31" s="75" t="s">
        <v>89</v>
      </c>
      <c r="F31" s="77">
        <v>477</v>
      </c>
      <c r="G31" s="20"/>
      <c r="H31" s="20"/>
      <c r="I31" s="33" t="s">
        <v>35</v>
      </c>
      <c r="J31" s="16">
        <f t="shared" si="1"/>
        <v>1</v>
      </c>
      <c r="K31" s="17" t="s">
        <v>45</v>
      </c>
      <c r="L31" s="17" t="s">
        <v>6</v>
      </c>
      <c r="M31" s="59"/>
      <c r="N31" s="20"/>
      <c r="O31" s="20"/>
      <c r="P31" s="36"/>
      <c r="Q31" s="20"/>
      <c r="R31" s="20"/>
      <c r="S31" s="36"/>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7"/>
      <c r="AV31" s="34"/>
      <c r="AW31" s="34"/>
      <c r="AX31" s="34"/>
      <c r="AY31" s="34"/>
      <c r="AZ31" s="34"/>
      <c r="BA31" s="52">
        <f t="shared" si="2"/>
        <v>9540</v>
      </c>
      <c r="BB31" s="55">
        <f t="shared" si="3"/>
        <v>9540</v>
      </c>
      <c r="BC31" s="35" t="str">
        <f t="shared" si="4"/>
        <v>INR  Nine Thousand Five Hundred &amp; Forty  Only</v>
      </c>
      <c r="IE31" s="19"/>
      <c r="IF31" s="19"/>
      <c r="IG31" s="19"/>
      <c r="IH31" s="19"/>
      <c r="II31" s="19"/>
    </row>
    <row r="32" spans="1:243" s="18" customFormat="1" ht="135">
      <c r="A32" s="31">
        <v>19</v>
      </c>
      <c r="B32" s="32" t="s">
        <v>105</v>
      </c>
      <c r="C32" s="75" t="s">
        <v>73</v>
      </c>
      <c r="D32" s="75">
        <v>1500</v>
      </c>
      <c r="E32" s="75" t="s">
        <v>81</v>
      </c>
      <c r="F32" s="77">
        <v>32.11</v>
      </c>
      <c r="G32" s="20"/>
      <c r="H32" s="20"/>
      <c r="I32" s="33" t="s">
        <v>35</v>
      </c>
      <c r="J32" s="16">
        <f t="shared" si="1"/>
        <v>1</v>
      </c>
      <c r="K32" s="17" t="s">
        <v>45</v>
      </c>
      <c r="L32" s="17" t="s">
        <v>6</v>
      </c>
      <c r="M32" s="59"/>
      <c r="N32" s="20"/>
      <c r="O32" s="20"/>
      <c r="P32" s="36"/>
      <c r="Q32" s="20"/>
      <c r="R32" s="20"/>
      <c r="S32" s="36"/>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7"/>
      <c r="AV32" s="34"/>
      <c r="AW32" s="34"/>
      <c r="AX32" s="34"/>
      <c r="AY32" s="34"/>
      <c r="AZ32" s="34"/>
      <c r="BA32" s="52">
        <f t="shared" si="2"/>
        <v>48165</v>
      </c>
      <c r="BB32" s="55">
        <f t="shared" si="3"/>
        <v>48165</v>
      </c>
      <c r="BC32" s="35" t="str">
        <f t="shared" si="4"/>
        <v>INR  Forty Eight Thousand One Hundred &amp; Sixty Five  Only</v>
      </c>
      <c r="IE32" s="19"/>
      <c r="IF32" s="19"/>
      <c r="IG32" s="19"/>
      <c r="IH32" s="19"/>
      <c r="II32" s="19"/>
    </row>
    <row r="33" spans="1:243" s="18" customFormat="1" ht="165">
      <c r="A33" s="31">
        <v>20</v>
      </c>
      <c r="B33" s="32" t="s">
        <v>106</v>
      </c>
      <c r="C33" s="75" t="s">
        <v>74</v>
      </c>
      <c r="D33" s="75">
        <v>1500</v>
      </c>
      <c r="E33" s="75" t="s">
        <v>81</v>
      </c>
      <c r="F33" s="77">
        <v>97</v>
      </c>
      <c r="G33" s="20"/>
      <c r="H33" s="20"/>
      <c r="I33" s="33" t="s">
        <v>35</v>
      </c>
      <c r="J33" s="16">
        <f t="shared" si="1"/>
        <v>1</v>
      </c>
      <c r="K33" s="17" t="s">
        <v>45</v>
      </c>
      <c r="L33" s="17" t="s">
        <v>6</v>
      </c>
      <c r="M33" s="59"/>
      <c r="N33" s="20"/>
      <c r="O33" s="20"/>
      <c r="P33" s="36"/>
      <c r="Q33" s="20"/>
      <c r="R33" s="20"/>
      <c r="S33" s="36"/>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7"/>
      <c r="AV33" s="34"/>
      <c r="AW33" s="34"/>
      <c r="AX33" s="34"/>
      <c r="AY33" s="34"/>
      <c r="AZ33" s="34"/>
      <c r="BA33" s="52">
        <f t="shared" si="2"/>
        <v>145500</v>
      </c>
      <c r="BB33" s="55">
        <f t="shared" si="3"/>
        <v>145500</v>
      </c>
      <c r="BC33" s="35" t="str">
        <f t="shared" si="4"/>
        <v>INR  One Lakh Forty Five Thousand Five Hundred    Only</v>
      </c>
      <c r="IE33" s="19"/>
      <c r="IF33" s="19"/>
      <c r="IG33" s="19"/>
      <c r="IH33" s="19"/>
      <c r="II33" s="19"/>
    </row>
    <row r="34" spans="1:243" s="18" customFormat="1" ht="60">
      <c r="A34" s="31">
        <v>21</v>
      </c>
      <c r="B34" s="32" t="s">
        <v>107</v>
      </c>
      <c r="C34" s="75" t="s">
        <v>75</v>
      </c>
      <c r="D34" s="75">
        <v>300</v>
      </c>
      <c r="E34" s="75" t="s">
        <v>81</v>
      </c>
      <c r="F34" s="77">
        <v>29</v>
      </c>
      <c r="G34" s="20"/>
      <c r="H34" s="20"/>
      <c r="I34" s="33" t="s">
        <v>35</v>
      </c>
      <c r="J34" s="16">
        <f t="shared" si="1"/>
        <v>1</v>
      </c>
      <c r="K34" s="17" t="s">
        <v>45</v>
      </c>
      <c r="L34" s="17" t="s">
        <v>6</v>
      </c>
      <c r="M34" s="59"/>
      <c r="N34" s="20"/>
      <c r="O34" s="20"/>
      <c r="P34" s="36"/>
      <c r="Q34" s="20"/>
      <c r="R34" s="20"/>
      <c r="S34" s="36"/>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7"/>
      <c r="AV34" s="34"/>
      <c r="AW34" s="34"/>
      <c r="AX34" s="34"/>
      <c r="AY34" s="34"/>
      <c r="AZ34" s="34"/>
      <c r="BA34" s="52">
        <f t="shared" si="2"/>
        <v>8700</v>
      </c>
      <c r="BB34" s="55">
        <f t="shared" si="3"/>
        <v>8700</v>
      </c>
      <c r="BC34" s="35" t="str">
        <f t="shared" si="4"/>
        <v>INR  Eight Thousand Seven Hundred    Only</v>
      </c>
      <c r="IE34" s="19"/>
      <c r="IF34" s="19"/>
      <c r="IG34" s="19"/>
      <c r="IH34" s="19"/>
      <c r="II34" s="19"/>
    </row>
    <row r="35" spans="1:243" s="18" customFormat="1" ht="90">
      <c r="A35" s="31">
        <v>22</v>
      </c>
      <c r="B35" s="32" t="s">
        <v>108</v>
      </c>
      <c r="C35" s="75" t="s">
        <v>76</v>
      </c>
      <c r="D35" s="75">
        <v>300</v>
      </c>
      <c r="E35" s="75" t="s">
        <v>81</v>
      </c>
      <c r="F35" s="77">
        <v>79</v>
      </c>
      <c r="G35" s="20"/>
      <c r="H35" s="20"/>
      <c r="I35" s="33" t="s">
        <v>35</v>
      </c>
      <c r="J35" s="16">
        <f t="shared" si="1"/>
        <v>1</v>
      </c>
      <c r="K35" s="17" t="s">
        <v>45</v>
      </c>
      <c r="L35" s="17" t="s">
        <v>6</v>
      </c>
      <c r="M35" s="59"/>
      <c r="N35" s="20"/>
      <c r="O35" s="20"/>
      <c r="P35" s="36"/>
      <c r="Q35" s="20"/>
      <c r="R35" s="20"/>
      <c r="S35" s="36"/>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7"/>
      <c r="AV35" s="34"/>
      <c r="AW35" s="34"/>
      <c r="AX35" s="34"/>
      <c r="AY35" s="34"/>
      <c r="AZ35" s="34"/>
      <c r="BA35" s="52">
        <f t="shared" si="2"/>
        <v>23700</v>
      </c>
      <c r="BB35" s="55">
        <f t="shared" si="3"/>
        <v>23700</v>
      </c>
      <c r="BC35" s="35" t="str">
        <f t="shared" si="4"/>
        <v>INR  Twenty Three Thousand Seven Hundred    Only</v>
      </c>
      <c r="IE35" s="19"/>
      <c r="IF35" s="19"/>
      <c r="IG35" s="19"/>
      <c r="IH35" s="19"/>
      <c r="II35" s="19"/>
    </row>
    <row r="36" spans="1:243" s="18" customFormat="1" ht="45">
      <c r="A36" s="31">
        <v>23</v>
      </c>
      <c r="B36" s="32" t="s">
        <v>109</v>
      </c>
      <c r="C36" s="75" t="s">
        <v>77</v>
      </c>
      <c r="D36" s="75">
        <v>35</v>
      </c>
      <c r="E36" s="75" t="s">
        <v>95</v>
      </c>
      <c r="F36" s="77">
        <v>166</v>
      </c>
      <c r="G36" s="20"/>
      <c r="H36" s="20"/>
      <c r="I36" s="33" t="s">
        <v>35</v>
      </c>
      <c r="J36" s="16">
        <f t="shared" si="1"/>
        <v>1</v>
      </c>
      <c r="K36" s="17" t="s">
        <v>45</v>
      </c>
      <c r="L36" s="17" t="s">
        <v>6</v>
      </c>
      <c r="M36" s="59"/>
      <c r="N36" s="20"/>
      <c r="O36" s="20"/>
      <c r="P36" s="36"/>
      <c r="Q36" s="20"/>
      <c r="R36" s="20"/>
      <c r="S36" s="36"/>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7"/>
      <c r="AV36" s="34"/>
      <c r="AW36" s="34"/>
      <c r="AX36" s="34"/>
      <c r="AY36" s="34"/>
      <c r="AZ36" s="34"/>
      <c r="BA36" s="52">
        <f t="shared" si="2"/>
        <v>5810</v>
      </c>
      <c r="BB36" s="55">
        <f t="shared" si="3"/>
        <v>5810</v>
      </c>
      <c r="BC36" s="35" t="str">
        <f t="shared" si="4"/>
        <v>INR  Five Thousand Eight Hundred &amp; Ten  Only</v>
      </c>
      <c r="IE36" s="19"/>
      <c r="IF36" s="19"/>
      <c r="IG36" s="19"/>
      <c r="IH36" s="19"/>
      <c r="II36" s="19"/>
    </row>
    <row r="37" spans="1:243" s="18" customFormat="1" ht="135">
      <c r="A37" s="31">
        <v>24</v>
      </c>
      <c r="B37" s="32" t="s">
        <v>110</v>
      </c>
      <c r="C37" s="75" t="s">
        <v>78</v>
      </c>
      <c r="D37" s="75">
        <v>500</v>
      </c>
      <c r="E37" s="75" t="s">
        <v>95</v>
      </c>
      <c r="F37" s="77">
        <v>55</v>
      </c>
      <c r="G37" s="20"/>
      <c r="H37" s="20"/>
      <c r="I37" s="33" t="s">
        <v>35</v>
      </c>
      <c r="J37" s="16">
        <f t="shared" si="1"/>
        <v>1</v>
      </c>
      <c r="K37" s="17" t="s">
        <v>45</v>
      </c>
      <c r="L37" s="17" t="s">
        <v>6</v>
      </c>
      <c r="M37" s="59"/>
      <c r="N37" s="20"/>
      <c r="O37" s="20"/>
      <c r="P37" s="36"/>
      <c r="Q37" s="20"/>
      <c r="R37" s="20"/>
      <c r="S37" s="36"/>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7"/>
      <c r="AV37" s="34"/>
      <c r="AW37" s="34"/>
      <c r="AX37" s="34"/>
      <c r="AY37" s="34"/>
      <c r="AZ37" s="34"/>
      <c r="BA37" s="52">
        <f t="shared" si="2"/>
        <v>27500</v>
      </c>
      <c r="BB37" s="55">
        <f t="shared" si="3"/>
        <v>27500</v>
      </c>
      <c r="BC37" s="35" t="str">
        <f t="shared" si="4"/>
        <v>INR  Twenty Seven Thousand Five Hundred    Only</v>
      </c>
      <c r="IE37" s="19"/>
      <c r="IF37" s="19"/>
      <c r="IG37" s="19"/>
      <c r="IH37" s="19"/>
      <c r="II37" s="19"/>
    </row>
    <row r="38" spans="1:243" s="18" customFormat="1" ht="255">
      <c r="A38" s="31">
        <v>25</v>
      </c>
      <c r="B38" s="32" t="s">
        <v>111</v>
      </c>
      <c r="C38" s="75" t="s">
        <v>79</v>
      </c>
      <c r="D38" s="75">
        <v>100</v>
      </c>
      <c r="E38" s="75" t="s">
        <v>81</v>
      </c>
      <c r="F38" s="77">
        <v>787</v>
      </c>
      <c r="G38" s="20"/>
      <c r="H38" s="20"/>
      <c r="I38" s="33" t="s">
        <v>35</v>
      </c>
      <c r="J38" s="16">
        <f t="shared" si="1"/>
        <v>1</v>
      </c>
      <c r="K38" s="17" t="s">
        <v>45</v>
      </c>
      <c r="L38" s="17" t="s">
        <v>6</v>
      </c>
      <c r="M38" s="59"/>
      <c r="N38" s="20"/>
      <c r="O38" s="20"/>
      <c r="P38" s="36"/>
      <c r="Q38" s="20"/>
      <c r="R38" s="20"/>
      <c r="S38" s="36"/>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7"/>
      <c r="AV38" s="34"/>
      <c r="AW38" s="34"/>
      <c r="AX38" s="34"/>
      <c r="AY38" s="34"/>
      <c r="AZ38" s="34"/>
      <c r="BA38" s="52">
        <f t="shared" si="2"/>
        <v>78700</v>
      </c>
      <c r="BB38" s="55">
        <f t="shared" si="3"/>
        <v>78700</v>
      </c>
      <c r="BC38" s="35" t="str">
        <f t="shared" si="4"/>
        <v>INR  Seventy Eight Thousand Seven Hundred    Only</v>
      </c>
      <c r="IE38" s="19"/>
      <c r="IF38" s="19"/>
      <c r="IG38" s="19"/>
      <c r="IH38" s="19"/>
      <c r="II38" s="19"/>
    </row>
    <row r="39" spans="1:243" s="18" customFormat="1" ht="34.5" customHeight="1">
      <c r="A39" s="38" t="s">
        <v>43</v>
      </c>
      <c r="B39" s="39"/>
      <c r="C39" s="40"/>
      <c r="D39" s="41"/>
      <c r="E39" s="41"/>
      <c r="F39" s="41"/>
      <c r="G39" s="41"/>
      <c r="H39" s="42"/>
      <c r="I39" s="42"/>
      <c r="J39" s="42"/>
      <c r="K39" s="42"/>
      <c r="L39" s="43"/>
      <c r="BA39" s="53">
        <f>SUM(BA13:BA38)</f>
        <v>671039.952</v>
      </c>
      <c r="BB39" s="56">
        <f>SUM(BB13:BB38)</f>
        <v>671039.952</v>
      </c>
      <c r="BC39" s="35" t="str">
        <f>SpellNumber($E$2,BB39)</f>
        <v>INR  Six Lakh Seventy One Thousand  &amp;Thirty Nine  and Paise Ninety Five Only</v>
      </c>
      <c r="IE39" s="19">
        <v>4</v>
      </c>
      <c r="IF39" s="19" t="s">
        <v>37</v>
      </c>
      <c r="IG39" s="19" t="s">
        <v>42</v>
      </c>
      <c r="IH39" s="19">
        <v>10</v>
      </c>
      <c r="II39" s="19" t="s">
        <v>34</v>
      </c>
    </row>
    <row r="40" spans="1:243" s="23" customFormat="1" ht="33.75" customHeight="1">
      <c r="A40" s="39" t="s">
        <v>47</v>
      </c>
      <c r="B40" s="44"/>
      <c r="C40" s="21"/>
      <c r="D40" s="45"/>
      <c r="E40" s="60" t="s">
        <v>52</v>
      </c>
      <c r="F40" s="61"/>
      <c r="G40" s="46"/>
      <c r="H40" s="22"/>
      <c r="I40" s="22"/>
      <c r="J40" s="22"/>
      <c r="K40" s="47"/>
      <c r="L40" s="48"/>
      <c r="M40" s="49"/>
      <c r="O40" s="18"/>
      <c r="P40" s="18"/>
      <c r="Q40" s="18"/>
      <c r="R40" s="18"/>
      <c r="S40" s="18"/>
      <c r="BA40" s="54">
        <f>IF(ISBLANK(F40),0,IF(E40="Excess (+)",ROUND(BA39+(BA39*F40),3),IF(E40="Less (-)",ROUND(BA39+(BA39*F40*(-1)),3),IF(E40="At Par",BA39,0))))</f>
        <v>0</v>
      </c>
      <c r="BB40" s="57">
        <f>ROUND(BA40,3)</f>
        <v>0</v>
      </c>
      <c r="BC40" s="35" t="str">
        <f>SpellNumber($E$2,BA40)</f>
        <v>INR Zero Only</v>
      </c>
      <c r="IE40" s="24"/>
      <c r="IF40" s="24"/>
      <c r="IG40" s="24"/>
      <c r="IH40" s="24"/>
      <c r="II40" s="24"/>
    </row>
    <row r="41" spans="1:243" s="23" customFormat="1" ht="41.25" customHeight="1">
      <c r="A41" s="38" t="s">
        <v>46</v>
      </c>
      <c r="B41" s="38"/>
      <c r="C41" s="68" t="str">
        <f>SpellNumber($E$2,BA40)</f>
        <v>INR Zero Only</v>
      </c>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70"/>
      <c r="IE41" s="24"/>
      <c r="IF41" s="24"/>
      <c r="IG41" s="24"/>
      <c r="IH41" s="24"/>
      <c r="II41" s="24"/>
    </row>
    <row r="42" spans="3:243" s="12" customFormat="1" ht="15">
      <c r="C42" s="25"/>
      <c r="D42" s="25"/>
      <c r="E42" s="25"/>
      <c r="F42" s="25"/>
      <c r="G42" s="25"/>
      <c r="H42" s="25"/>
      <c r="I42" s="25"/>
      <c r="J42" s="25"/>
      <c r="K42" s="25"/>
      <c r="L42" s="25"/>
      <c r="M42" s="25"/>
      <c r="O42" s="25"/>
      <c r="BA42" s="25"/>
      <c r="BC42" s="25"/>
      <c r="IE42" s="13"/>
      <c r="IF42" s="13"/>
      <c r="IG42" s="13"/>
      <c r="IH42" s="13"/>
      <c r="II42" s="13"/>
    </row>
  </sheetData>
  <sheetProtection password="8452" sheet="1" selectLockedCells="1"/>
  <mergeCells count="7">
    <mergeCell ref="A9:BC9"/>
    <mergeCell ref="C41:BC41"/>
    <mergeCell ref="A1:L1"/>
    <mergeCell ref="A4:BC4"/>
    <mergeCell ref="A5:BC5"/>
    <mergeCell ref="A6:BC6"/>
    <mergeCell ref="A7:BC7"/>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0">
      <formula1>IF(E40="Select",-1,IF(E40="At Par",0,0))</formula1>
      <formula2>IF(E40="Select",-1,IF(E40="At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0">
      <formula1>0</formula1>
      <formula2>IF(E40&lt;&gt;"Select",99.9,0)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
      <formula1>0</formula1>
      <formula2>99.9</formula2>
    </dataValidation>
    <dataValidation type="list" allowBlank="1" showInputMessage="1" showErrorMessage="1" sqref="E40">
      <formula1>"Select, Excess (+), Less (-)"</formula1>
    </dataValidation>
    <dataValidation type="list" allowBlank="1" showInputMessage="1" showErrorMessage="1" sqref="L13 L14 L15 L16 L17 L18 L19 L20 L21 L22 L23 L24 L25 L26 L27 L28 L29 L30 L31 L32 L33 L34 L35 L36 L37 L38">
      <formula1>"INR"</formula1>
    </dataValidation>
    <dataValidation type="decimal" allowBlank="1" showInputMessage="1" showErrorMessage="1" promptTitle="Rate Entry" prompt="Please enter the Basic Price in Rupees for this item. " errorTitle="Invaid Entry" error="Only Numeric Values are allowed. " sqref="G13:H3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38">
      <formula1>0</formula1>
      <formula2>999999999999999</formula2>
    </dataValidation>
    <dataValidation allowBlank="1" showInputMessage="1" showErrorMessage="1" promptTitle="Item Description" prompt="Please enter Item Description in text" sqref="B18:B38"/>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38 F13:F38">
      <formula1>0</formula1>
      <formula2>999999999999999</formula2>
    </dataValidation>
    <dataValidation allowBlank="1" showInputMessage="1" showErrorMessage="1" promptTitle="Units" prompt="Please enter Units in text" sqref="E13:E38"/>
    <dataValidation type="decimal" allowBlank="1" showInputMessage="1" showErrorMessage="1" promptTitle="Rate Entry" prompt="Please enter the Inspection Charges in Rupees for this item. " errorTitle="Invaid Entry" error="Only Numeric Values are allowed. " sqref="Q13:Q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8">
      <formula1>0</formula1>
      <formula2>999999999999999</formula2>
    </dataValidation>
    <dataValidation allowBlank="1" showInputMessage="1" showErrorMessage="1" promptTitle="Itemcode/Make" prompt="Please enter text" sqref="C13:C38"/>
    <dataValidation type="decimal" allowBlank="1" showInputMessage="1" showErrorMessage="1" errorTitle="Invalid Entry" error="Only Numeric Values are allowed. " sqref="A13:A38">
      <formula1>0</formula1>
      <formula2>999999999999999</formula2>
    </dataValidation>
    <dataValidation type="list" showInputMessage="1" showErrorMessage="1" sqref="I13:I38">
      <formula1>"Excess(+), Less(-)"</formula1>
    </dataValidation>
    <dataValidation allowBlank="1" showInputMessage="1" showErrorMessage="1" promptTitle="Addition / Deduction" prompt="Please Choose the correct One" sqref="J13:J38"/>
    <dataValidation type="list" allowBlank="1" showInputMessage="1" showErrorMessage="1" sqref="C2">
      <formula1>"Normal, SingleWindow, Alternate"</formula1>
    </dataValidation>
    <dataValidation type="list" allowBlank="1" showInputMessage="1" showErrorMessage="1" sqref="K13:K38">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2</v>
      </c>
      <c r="F6" s="74"/>
      <c r="G6" s="74"/>
      <c r="H6" s="74"/>
      <c r="I6" s="74"/>
      <c r="J6" s="74"/>
      <c r="K6" s="74"/>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ENGINEER</cp:lastModifiedBy>
  <cp:lastPrinted>2015-01-07T05:41:29Z</cp:lastPrinted>
  <dcterms:created xsi:type="dcterms:W3CDTF">2009-01-30T06:42:42Z</dcterms:created>
  <dcterms:modified xsi:type="dcterms:W3CDTF">2021-10-08T10:14:43Z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